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"/>
  </bookViews>
  <sheets>
    <sheet name="学生素质综合测评汇总表" sheetId="1" r:id="rId1"/>
    <sheet name="德育素质得分明细表" sheetId="2" r:id="rId2"/>
    <sheet name="发展性素质得分明细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<sst xmlns="http://schemas.openxmlformats.org/spreadsheetml/2006/main" count="876" uniqueCount="145">
  <si>
    <t>统计全部课程（包括公选，此表缺公选课成绩）</t>
  </si>
  <si>
    <t>课程1</t>
  </si>
  <si>
    <t>课程2</t>
  </si>
  <si>
    <t>课程3</t>
  </si>
  <si>
    <t>课程4</t>
  </si>
  <si>
    <t>课程5</t>
  </si>
  <si>
    <t>课程6</t>
  </si>
  <si>
    <t>课程7</t>
  </si>
  <si>
    <t>课程8</t>
  </si>
  <si>
    <t>课程9</t>
  </si>
  <si>
    <t>课程10</t>
  </si>
  <si>
    <t>课程11</t>
  </si>
  <si>
    <t>课程12</t>
  </si>
  <si>
    <t>课程13</t>
  </si>
  <si>
    <t>课程14</t>
  </si>
  <si>
    <t>课程15</t>
  </si>
  <si>
    <t>课程16</t>
  </si>
  <si>
    <t>课程17</t>
  </si>
  <si>
    <t>课程18</t>
  </si>
  <si>
    <t>课程19</t>
  </si>
  <si>
    <t>课程20</t>
  </si>
  <si>
    <t>课程21</t>
  </si>
  <si>
    <t>课程22</t>
  </si>
  <si>
    <t>学号</t>
  </si>
  <si>
    <t>姓名</t>
  </si>
  <si>
    <t>奖学金</t>
  </si>
  <si>
    <t>荣誉称号</t>
  </si>
  <si>
    <t>综测排名</t>
  </si>
  <si>
    <t>智育排名</t>
  </si>
  <si>
    <t>是否挂科</t>
  </si>
  <si>
    <t>高级英语写作(2.0)</t>
  </si>
  <si>
    <t>刑事诉讼法(2.0)</t>
  </si>
  <si>
    <t>中国法制史(2.0)</t>
  </si>
  <si>
    <t>中国近现代史纲要(2.0)</t>
  </si>
  <si>
    <t>中国近现代史纲要实践(0.5)</t>
  </si>
  <si>
    <t>大学英语(三)(3.0)</t>
  </si>
  <si>
    <t>英语口语(2)(2.0)</t>
  </si>
  <si>
    <t>法律诊所(刑事诉讼法)(2.0)</t>
  </si>
  <si>
    <t>刑事政策学(2.0)</t>
  </si>
  <si>
    <t>立法学(2.0)</t>
  </si>
  <si>
    <t>中国法律思想史(2.0)</t>
  </si>
  <si>
    <t>民法分论(3.0)</t>
  </si>
  <si>
    <t>法学专业学年论文(1.0)</t>
  </si>
  <si>
    <t>法学专业认识实习(1.0)</t>
  </si>
  <si>
    <t>房地产法(2.0)</t>
  </si>
  <si>
    <t>公司企业法(2.0)</t>
  </si>
  <si>
    <t>民事诉讼法(2.0)</t>
  </si>
  <si>
    <t>环境与资源保护法学(2.0)</t>
  </si>
  <si>
    <t>婚姻家庭法(1.5)</t>
  </si>
  <si>
    <t>大学英语(四)(3.0)</t>
  </si>
  <si>
    <t>高级英语(1)(4.0)</t>
  </si>
  <si>
    <t>法律诊所(民事诉讼法)(2.0)</t>
  </si>
  <si>
    <t>总成绩/对应总学分</t>
  </si>
  <si>
    <t>公选</t>
  </si>
  <si>
    <t>智育（80%）</t>
  </si>
  <si>
    <t>德育</t>
  </si>
  <si>
    <t>体育3</t>
  </si>
  <si>
    <t>体育4</t>
  </si>
  <si>
    <t>体育平均分</t>
  </si>
  <si>
    <t>体育俱乐部</t>
  </si>
  <si>
    <t>体育（20%）</t>
  </si>
  <si>
    <t>基础性得分</t>
  </si>
  <si>
    <t>发展性加分</t>
  </si>
  <si>
    <t>综测总分</t>
  </si>
  <si>
    <t>特等奖</t>
  </si>
  <si>
    <t>校三好</t>
  </si>
  <si>
    <t>否</t>
  </si>
  <si>
    <t>89</t>
  </si>
  <si>
    <t>82</t>
  </si>
  <si>
    <t>96</t>
  </si>
  <si>
    <t>85</t>
  </si>
  <si>
    <t>95</t>
  </si>
  <si>
    <t>91</t>
  </si>
  <si>
    <t>84</t>
  </si>
  <si>
    <t>88</t>
  </si>
  <si>
    <t>93</t>
  </si>
  <si>
    <t>83</t>
  </si>
  <si>
    <t>86</t>
  </si>
  <si>
    <t>90</t>
  </si>
  <si>
    <t>2</t>
  </si>
  <si>
    <t>87</t>
  </si>
  <si>
    <t>一等奖</t>
  </si>
  <si>
    <t>院优干</t>
  </si>
  <si>
    <t>92</t>
  </si>
  <si>
    <t>98</t>
  </si>
  <si>
    <t>80</t>
  </si>
  <si>
    <t>74</t>
  </si>
  <si>
    <t>77</t>
  </si>
  <si>
    <t>3</t>
  </si>
  <si>
    <t>99</t>
  </si>
  <si>
    <t>二等奖</t>
  </si>
  <si>
    <t>院三好</t>
  </si>
  <si>
    <t>71</t>
  </si>
  <si>
    <t>75</t>
  </si>
  <si>
    <t>72</t>
  </si>
  <si>
    <t>97</t>
  </si>
  <si>
    <t>73</t>
  </si>
  <si>
    <t>76</t>
  </si>
  <si>
    <t>三等奖</t>
  </si>
  <si>
    <t>81</t>
  </si>
  <si>
    <t>78</t>
  </si>
  <si>
    <t>70</t>
  </si>
  <si>
    <t>79</t>
  </si>
  <si>
    <t>69</t>
  </si>
  <si>
    <t>4</t>
  </si>
  <si>
    <t>是</t>
  </si>
  <si>
    <t>67</t>
  </si>
  <si>
    <t>60</t>
  </si>
  <si>
    <t>100</t>
  </si>
  <si>
    <t>63</t>
  </si>
  <si>
    <t>单项奖</t>
  </si>
  <si>
    <t>65</t>
  </si>
  <si>
    <t>68</t>
  </si>
  <si>
    <t>94</t>
  </si>
  <si>
    <t>61</t>
  </si>
  <si>
    <t>66</t>
  </si>
  <si>
    <t>政治表现</t>
  </si>
  <si>
    <t>道德修养</t>
  </si>
  <si>
    <t>遵纪守法</t>
  </si>
  <si>
    <t>学习态度</t>
  </si>
  <si>
    <t>身心健康</t>
  </si>
  <si>
    <t>其他加分</t>
  </si>
  <si>
    <t>总分</t>
  </si>
  <si>
    <t>加分依据</t>
  </si>
  <si>
    <t>减分依据</t>
  </si>
  <si>
    <t>德育基础分</t>
  </si>
  <si>
    <t>德育发展分</t>
  </si>
  <si>
    <t>志愿服务1次加分：1分，校五四青年加分：1分</t>
  </si>
  <si>
    <t>通报批评减分：1分</t>
  </si>
  <si>
    <t>创新创业与科研能力加分</t>
  </si>
  <si>
    <t>社会工作能力加分</t>
  </si>
  <si>
    <t>文体活动能力加分</t>
  </si>
  <si>
    <t>操作技能加分</t>
  </si>
  <si>
    <t>其它奖励加分</t>
  </si>
  <si>
    <t>校级创新创业知识竞赛三等奖：1.2 校级法律知识竞赛二等奖：1.4</t>
  </si>
  <si>
    <t>优秀生活委员：1</t>
  </si>
  <si>
    <t>校级英语阅读理解大赛三等奖：0.4 校级礼仪知识竞赛一等奖：0.8 常大校史知识竞赛二等奖：0.6 常大英语情景对话大赛三等奖：0.4 常大英语单词拼写三等奖：0.4 新媒体主题活动三等奖：0.4</t>
  </si>
  <si>
    <t>CET-4:2 计算机一级：0.5 二级乙等普通话：0.6</t>
  </si>
  <si>
    <t>无偿献血：0.1</t>
  </si>
  <si>
    <t>校级创新创业知识竞赛三等奖：1.2 校级法律知识竞赛三等奖：1.2</t>
  </si>
  <si>
    <t>优秀团支书：1.2</t>
  </si>
  <si>
    <t>校级人文知识竞赛二等奖：0.6 常大英语情景对话大赛三等奖：0.4 洁齐美三等奖：0.4</t>
  </si>
  <si>
    <t>CET-4:2 计算机一级：0.5 二级甲等普通话：1</t>
  </si>
  <si>
    <t>优秀新媒体办公室三级骨干：1</t>
  </si>
  <si>
    <t>常大舞蹈大赛特等奖：1 常大诗词大赛三等奖：0.4 洁齐美特等奖：1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</si>
</sst>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5"/>
  <sheetViews>
    <sheetView zoomScale="85" zoomScaleNormal="85" workbookViewId="0">
      <selection activeCell="AM3" sqref="AM3"/>
    </sheetView>
  </sheetViews>
  <sheetFormatPr defaultColWidth="9" defaultRowHeight="14.4"/>
  <cols>
    <col min="1" max="1" width="24.3333333333333" customWidth="1"/>
    <col min="2" max="4" width="22" customWidth="1"/>
    <col min="5" max="6" width="24.25" customWidth="1"/>
    <col min="7" max="7" width="19.9907407407407" customWidth="1"/>
    <col min="8" max="8" width="22.4444444444444" customWidth="1"/>
    <col min="9" max="9" width="21.2222222222222" customWidth="1"/>
    <col min="10" max="10" width="21.8796296296296" customWidth="1"/>
    <col min="11" max="11" width="21" customWidth="1"/>
    <col min="12" max="12" width="22" customWidth="1"/>
    <col min="13" max="14" width="26.4444444444444" customWidth="1"/>
    <col min="15" max="15" width="23.7685185185185" customWidth="1"/>
    <col min="16" max="16" width="28.7685185185185" customWidth="1"/>
    <col min="17" max="17" width="25.3333333333333" customWidth="1"/>
    <col min="18" max="18" width="31.1111111111111" customWidth="1"/>
    <col min="19" max="19" width="30.3333333333333" customWidth="1"/>
    <col min="20" max="20" width="29.7685185185185" customWidth="1"/>
    <col min="21" max="21" width="34.4444444444444" customWidth="1"/>
    <col min="22" max="22" width="25.3333333333333" customWidth="1"/>
    <col min="23" max="23" width="26.4444444444444" customWidth="1"/>
    <col min="24" max="24" width="23.3333333333333" customWidth="1"/>
    <col min="25" max="25" width="25" customWidth="1"/>
    <col min="26" max="26" width="28.7685185185185" customWidth="1"/>
    <col min="27" max="27" width="28.8796296296296" customWidth="1"/>
    <col min="28" max="28" width="29" customWidth="1"/>
    <col min="29" max="29" width="30.3333333333333" customWidth="1"/>
    <col min="30" max="32" width="22" customWidth="1"/>
    <col min="33" max="33" width="12.6666666666667" customWidth="1"/>
    <col min="34" max="34" width="11.6666666666667" customWidth="1"/>
    <col min="35" max="35" width="14.1111111111111" customWidth="1"/>
    <col min="36" max="36" width="22" customWidth="1"/>
    <col min="37" max="37" width="15.8796296296296" customWidth="1"/>
    <col min="38" max="38" width="12.8796296296296" customWidth="1"/>
    <col min="39" max="39" width="14" customWidth="1"/>
    <col min="40" max="40" width="13.8796296296296" customWidth="1"/>
    <col min="41" max="41" width="13.3333333333333" customWidth="1"/>
  </cols>
  <sheetData>
    <row r="1" spans="1:41">
      <c r="A1" s="13"/>
      <c r="B1" s="13"/>
      <c r="C1" s="14" t="s">
        <v>0</v>
      </c>
      <c r="D1" s="15"/>
      <c r="E1" s="16"/>
      <c r="F1" s="16"/>
      <c r="G1" s="16"/>
      <c r="H1" s="13" t="s">
        <v>1</v>
      </c>
      <c r="I1" s="13" t="s">
        <v>2</v>
      </c>
      <c r="J1" s="13" t="s">
        <v>3</v>
      </c>
      <c r="K1" s="13" t="s">
        <v>4</v>
      </c>
      <c r="L1" s="13" t="s">
        <v>5</v>
      </c>
      <c r="M1" s="13" t="s">
        <v>6</v>
      </c>
      <c r="N1" s="13" t="s">
        <v>7</v>
      </c>
      <c r="O1" s="13" t="s">
        <v>8</v>
      </c>
      <c r="P1" s="13" t="s">
        <v>9</v>
      </c>
      <c r="Q1" s="13" t="s">
        <v>10</v>
      </c>
      <c r="R1" s="13" t="s">
        <v>11</v>
      </c>
      <c r="S1" s="13" t="s">
        <v>12</v>
      </c>
      <c r="T1" s="13" t="s">
        <v>13</v>
      </c>
      <c r="U1" s="13" t="s">
        <v>14</v>
      </c>
      <c r="V1" s="13" t="s">
        <v>15</v>
      </c>
      <c r="W1" s="13" t="s">
        <v>16</v>
      </c>
      <c r="X1" s="13" t="s">
        <v>17</v>
      </c>
      <c r="Y1" s="13" t="s">
        <v>18</v>
      </c>
      <c r="Z1" s="13" t="s">
        <v>19</v>
      </c>
      <c r="AA1" s="13" t="s">
        <v>20</v>
      </c>
      <c r="AB1" s="13" t="s">
        <v>21</v>
      </c>
      <c r="AC1" s="13" t="s">
        <v>22</v>
      </c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9"/>
      <c r="AO1" s="29"/>
    </row>
    <row r="2" spans="1:41">
      <c r="A2" s="13" t="s">
        <v>23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13" t="s">
        <v>34</v>
      </c>
      <c r="M2" s="13" t="s">
        <v>35</v>
      </c>
      <c r="N2" s="13" t="s">
        <v>36</v>
      </c>
      <c r="O2" s="13" t="s">
        <v>37</v>
      </c>
      <c r="P2" s="13" t="s">
        <v>38</v>
      </c>
      <c r="Q2" s="13" t="s">
        <v>39</v>
      </c>
      <c r="R2" s="13" t="s">
        <v>40</v>
      </c>
      <c r="S2" s="13" t="s">
        <v>41</v>
      </c>
      <c r="T2" s="13" t="s">
        <v>42</v>
      </c>
      <c r="U2" s="13" t="s">
        <v>43</v>
      </c>
      <c r="V2" s="13" t="s">
        <v>44</v>
      </c>
      <c r="W2" s="13" t="s">
        <v>45</v>
      </c>
      <c r="X2" s="13" t="s">
        <v>46</v>
      </c>
      <c r="Y2" s="13" t="s">
        <v>47</v>
      </c>
      <c r="Z2" s="13" t="s">
        <v>48</v>
      </c>
      <c r="AA2" s="13" t="s">
        <v>49</v>
      </c>
      <c r="AB2" s="13" t="s">
        <v>50</v>
      </c>
      <c r="AC2" s="13" t="s">
        <v>51</v>
      </c>
      <c r="AD2" s="23" t="s">
        <v>52</v>
      </c>
      <c r="AE2" s="23" t="s">
        <v>53</v>
      </c>
      <c r="AF2" s="24" t="s">
        <v>54</v>
      </c>
      <c r="AG2" s="24" t="s">
        <v>55</v>
      </c>
      <c r="AH2" s="23" t="s">
        <v>56</v>
      </c>
      <c r="AI2" s="23" t="s">
        <v>57</v>
      </c>
      <c r="AJ2" s="23" t="s">
        <v>58</v>
      </c>
      <c r="AK2" s="23" t="s">
        <v>59</v>
      </c>
      <c r="AL2" s="24" t="s">
        <v>60</v>
      </c>
      <c r="AM2" s="24" t="s">
        <v>61</v>
      </c>
      <c r="AN2" s="24" t="s">
        <v>62</v>
      </c>
      <c r="AO2" s="24" t="s">
        <v>63</v>
      </c>
    </row>
    <row r="3" s="9" customFormat="1" spans="1:41">
      <c r="A3" s="17"/>
      <c r="B3" s="17"/>
      <c r="C3" s="17" t="s">
        <v>64</v>
      </c>
      <c r="D3" s="17" t="s">
        <v>65</v>
      </c>
      <c r="E3" s="17">
        <v>1</v>
      </c>
      <c r="F3" s="17">
        <v>2</v>
      </c>
      <c r="G3" s="17" t="s">
        <v>66</v>
      </c>
      <c r="H3" s="17" t="s">
        <v>67</v>
      </c>
      <c r="I3" s="17" t="s">
        <v>68</v>
      </c>
      <c r="J3" s="17" t="s">
        <v>69</v>
      </c>
      <c r="K3" s="17" t="s">
        <v>70</v>
      </c>
      <c r="L3" s="17" t="s">
        <v>71</v>
      </c>
      <c r="M3" s="17" t="s">
        <v>72</v>
      </c>
      <c r="N3" s="17" t="s">
        <v>73</v>
      </c>
      <c r="O3" s="17" t="s">
        <v>71</v>
      </c>
      <c r="P3" s="17" t="s">
        <v>74</v>
      </c>
      <c r="Q3" s="17" t="s">
        <v>75</v>
      </c>
      <c r="R3" s="17" t="s">
        <v>67</v>
      </c>
      <c r="S3" s="17" t="s">
        <v>72</v>
      </c>
      <c r="T3" s="17" t="s">
        <v>71</v>
      </c>
      <c r="U3" s="17" t="s">
        <v>71</v>
      </c>
      <c r="V3" s="17"/>
      <c r="W3" s="17" t="s">
        <v>68</v>
      </c>
      <c r="X3" s="17" t="s">
        <v>76</v>
      </c>
      <c r="Y3" s="17" t="s">
        <v>76</v>
      </c>
      <c r="Z3" s="17" t="s">
        <v>73</v>
      </c>
      <c r="AA3" s="17" t="s">
        <v>77</v>
      </c>
      <c r="AB3" s="17" t="s">
        <v>78</v>
      </c>
      <c r="AC3" s="17" t="s">
        <v>71</v>
      </c>
      <c r="AD3" s="25">
        <f>(H3*2+I3*2+J3*2+K3*2+L3*0.5+M3*3+N3*2+O3*2+P3*2+Q3*2+R3*2+S3*3+T3*1+U3*1+W3*2+X3*2+Y3*2+Z3*1.5+AA3*3+AB3*4+AC3*2)/43</f>
        <v>88.7325581395349</v>
      </c>
      <c r="AE3" s="25" t="s">
        <v>79</v>
      </c>
      <c r="AF3" s="25">
        <f t="shared" ref="AF3:AF35" si="0">AD3+AE3</f>
        <v>90.7325581395349</v>
      </c>
      <c r="AG3" s="25">
        <v>95</v>
      </c>
      <c r="AH3" s="30" t="s">
        <v>80</v>
      </c>
      <c r="AI3" s="31">
        <v>91</v>
      </c>
      <c r="AJ3" s="25">
        <f t="shared" ref="AJ3:AJ35" si="1">(AH3+AI3)/2</f>
        <v>89</v>
      </c>
      <c r="AK3" s="25">
        <v>25</v>
      </c>
      <c r="AL3" s="25">
        <f t="shared" ref="AL3:AL35" si="2">AJ3*0.75+25</f>
        <v>91.75</v>
      </c>
      <c r="AM3" s="25">
        <f>AF3*0.8+AL3*0.2</f>
        <v>90.9360465116279</v>
      </c>
      <c r="AN3" s="32">
        <v>14.8</v>
      </c>
      <c r="AO3" s="32">
        <f>AG3+AM3+AN3</f>
        <v>200.736046511628</v>
      </c>
    </row>
    <row r="4" s="10" customFormat="1" spans="1:41">
      <c r="A4" s="18"/>
      <c r="B4" s="18"/>
      <c r="C4" s="18" t="s">
        <v>81</v>
      </c>
      <c r="D4" s="18" t="s">
        <v>82</v>
      </c>
      <c r="E4" s="18">
        <v>2</v>
      </c>
      <c r="F4" s="18">
        <v>1</v>
      </c>
      <c r="G4" s="18" t="s">
        <v>66</v>
      </c>
      <c r="H4" s="18" t="s">
        <v>83</v>
      </c>
      <c r="I4" s="18" t="s">
        <v>67</v>
      </c>
      <c r="J4" s="18" t="s">
        <v>84</v>
      </c>
      <c r="K4" s="18" t="s">
        <v>71</v>
      </c>
      <c r="L4" s="18" t="s">
        <v>71</v>
      </c>
      <c r="M4" s="18" t="s">
        <v>85</v>
      </c>
      <c r="N4" s="18" t="s">
        <v>76</v>
      </c>
      <c r="O4" s="18" t="s">
        <v>71</v>
      </c>
      <c r="P4" s="18" t="s">
        <v>80</v>
      </c>
      <c r="Q4" s="18" t="s">
        <v>70</v>
      </c>
      <c r="R4" s="18" t="s">
        <v>75</v>
      </c>
      <c r="S4" s="18" t="s">
        <v>74</v>
      </c>
      <c r="T4" s="18" t="s">
        <v>70</v>
      </c>
      <c r="U4" s="18" t="s">
        <v>71</v>
      </c>
      <c r="V4" s="18" t="s">
        <v>70</v>
      </c>
      <c r="W4" s="18" t="s">
        <v>68</v>
      </c>
      <c r="X4" s="18" t="s">
        <v>86</v>
      </c>
      <c r="Y4" s="18" t="s">
        <v>77</v>
      </c>
      <c r="Z4" s="18" t="s">
        <v>83</v>
      </c>
      <c r="AA4" s="18" t="s">
        <v>78</v>
      </c>
      <c r="AB4" s="18" t="s">
        <v>87</v>
      </c>
      <c r="AC4" s="18" t="s">
        <v>71</v>
      </c>
      <c r="AD4" s="26">
        <f>(H4*2+I4*2+J4*2+K4*2+L4*0.5+M4*3+N4*2+O4*2+P4*2+Q4*2+R4*2+S4*3+T4*1+U4*1+V4*2+W4*2+X4*2+Y4*2+Z4*1.5+AA4*3+AB4*4+AC4*2)/45</f>
        <v>87.2333333333333</v>
      </c>
      <c r="AE4" s="26" t="s">
        <v>88</v>
      </c>
      <c r="AF4" s="26">
        <f t="shared" si="0"/>
        <v>90.2333333333333</v>
      </c>
      <c r="AG4" s="26">
        <v>95</v>
      </c>
      <c r="AH4" s="33">
        <v>86</v>
      </c>
      <c r="AI4" s="33" t="s">
        <v>89</v>
      </c>
      <c r="AJ4" s="26">
        <f t="shared" si="1"/>
        <v>92.5</v>
      </c>
      <c r="AK4" s="26">
        <v>25</v>
      </c>
      <c r="AL4" s="26">
        <f t="shared" si="2"/>
        <v>94.375</v>
      </c>
      <c r="AM4" s="26">
        <f t="shared" ref="AM4:AM35" si="3">AF4*0.8+AL4*0.2</f>
        <v>91.0616666666667</v>
      </c>
      <c r="AN4" s="34">
        <v>8.6</v>
      </c>
      <c r="AO4" s="34">
        <f t="shared" ref="AO4:AO35" si="4">AG4+AM4+AN4</f>
        <v>194.661666666667</v>
      </c>
    </row>
    <row r="5" s="11" customFormat="1" spans="1:41">
      <c r="A5" s="19"/>
      <c r="B5" s="19"/>
      <c r="C5" s="19" t="s">
        <v>90</v>
      </c>
      <c r="D5" s="19" t="s">
        <v>91</v>
      </c>
      <c r="E5" s="19">
        <v>3</v>
      </c>
      <c r="F5" s="19">
        <v>4</v>
      </c>
      <c r="G5" s="19"/>
      <c r="H5" s="19" t="s">
        <v>80</v>
      </c>
      <c r="I5" s="19" t="s">
        <v>92</v>
      </c>
      <c r="J5" s="19" t="s">
        <v>73</v>
      </c>
      <c r="K5" s="19" t="s">
        <v>70</v>
      </c>
      <c r="L5" s="19" t="s">
        <v>93</v>
      </c>
      <c r="M5" s="19" t="s">
        <v>76</v>
      </c>
      <c r="N5" s="19" t="s">
        <v>80</v>
      </c>
      <c r="O5" s="19" t="s">
        <v>70</v>
      </c>
      <c r="P5" s="19" t="s">
        <v>80</v>
      </c>
      <c r="Q5" s="19" t="s">
        <v>83</v>
      </c>
      <c r="R5" s="19" t="s">
        <v>77</v>
      </c>
      <c r="S5" s="19" t="s">
        <v>68</v>
      </c>
      <c r="T5" s="19" t="s">
        <v>93</v>
      </c>
      <c r="U5" s="19" t="s">
        <v>70</v>
      </c>
      <c r="V5" s="19" t="s">
        <v>70</v>
      </c>
      <c r="W5" s="19" t="s">
        <v>92</v>
      </c>
      <c r="X5" s="19" t="s">
        <v>94</v>
      </c>
      <c r="Y5" s="19" t="s">
        <v>85</v>
      </c>
      <c r="Z5" s="19" t="s">
        <v>73</v>
      </c>
      <c r="AA5" s="19" t="s">
        <v>95</v>
      </c>
      <c r="AB5" s="19" t="s">
        <v>96</v>
      </c>
      <c r="AC5" s="19" t="s">
        <v>71</v>
      </c>
      <c r="AD5" s="27">
        <f>(H5*2+I5*2+J5*2+K5*2+L5*0.5+M5*3+N5*2+O5*2+P5*2+Q5*2+R5*2+S5*3+T5*1+U5*1+V5*2+W5*2+X5*2+Y5*2+Z5*1.5+AA5*3+AB5*4+AC5*2)/45</f>
        <v>83.0111111111111</v>
      </c>
      <c r="AE5" s="27" t="s">
        <v>88</v>
      </c>
      <c r="AF5" s="27">
        <f t="shared" si="0"/>
        <v>86.0111111111111</v>
      </c>
      <c r="AG5" s="27">
        <v>95</v>
      </c>
      <c r="AH5" s="35" t="s">
        <v>68</v>
      </c>
      <c r="AI5" s="35" t="s">
        <v>85</v>
      </c>
      <c r="AJ5" s="27">
        <f t="shared" si="1"/>
        <v>81</v>
      </c>
      <c r="AK5" s="27">
        <v>25</v>
      </c>
      <c r="AL5" s="27">
        <f t="shared" si="2"/>
        <v>85.75</v>
      </c>
      <c r="AM5" s="27">
        <f t="shared" si="3"/>
        <v>85.9588888888889</v>
      </c>
      <c r="AN5" s="36">
        <v>11.7</v>
      </c>
      <c r="AO5" s="36">
        <f t="shared" si="4"/>
        <v>192.658888888889</v>
      </c>
    </row>
    <row r="6" s="11" customFormat="1" ht="13.8" customHeight="1" spans="1:41">
      <c r="A6" s="19"/>
      <c r="B6" s="19"/>
      <c r="C6" s="19" t="s">
        <v>90</v>
      </c>
      <c r="D6" s="19"/>
      <c r="E6" s="19">
        <v>4</v>
      </c>
      <c r="F6" s="19">
        <v>3</v>
      </c>
      <c r="G6" s="19"/>
      <c r="H6" s="19">
        <v>87</v>
      </c>
      <c r="I6" s="19">
        <v>87</v>
      </c>
      <c r="J6" s="19">
        <v>87</v>
      </c>
      <c r="K6" s="19">
        <v>87</v>
      </c>
      <c r="L6" s="19">
        <v>87</v>
      </c>
      <c r="M6" s="19">
        <v>87</v>
      </c>
      <c r="N6" s="19">
        <v>87</v>
      </c>
      <c r="O6" s="19">
        <v>87</v>
      </c>
      <c r="P6" s="19">
        <v>87</v>
      </c>
      <c r="Q6" s="19">
        <v>87</v>
      </c>
      <c r="R6" s="19">
        <v>87</v>
      </c>
      <c r="S6" s="19">
        <v>87</v>
      </c>
      <c r="T6" s="19" t="s">
        <v>71</v>
      </c>
      <c r="U6" s="19" t="s">
        <v>71</v>
      </c>
      <c r="V6" s="19" t="s">
        <v>71</v>
      </c>
      <c r="W6" s="19" t="s">
        <v>93</v>
      </c>
      <c r="X6" s="19" t="s">
        <v>86</v>
      </c>
      <c r="Y6" s="19" t="s">
        <v>75</v>
      </c>
      <c r="Z6" s="19" t="s">
        <v>77</v>
      </c>
      <c r="AA6" s="19" t="s">
        <v>76</v>
      </c>
      <c r="AB6" s="19" t="s">
        <v>97</v>
      </c>
      <c r="AC6" s="19" t="s">
        <v>71</v>
      </c>
      <c r="AD6" s="27">
        <f>(H6*2+I6*2+J6*2+K6*2+L6*0.5+M6*3+N6*2+O6*2+P6*2+Q6*2+R6*2+S6*3+T6*1+U6*1+V6*2+W6*2+X6*2+Y6*2+Z6*1.5+AA6*3+AB6*4+AC6*2)/45</f>
        <v>85.9444444444444</v>
      </c>
      <c r="AE6" s="27">
        <v>2</v>
      </c>
      <c r="AF6" s="27">
        <f t="shared" si="0"/>
        <v>87.9444444444444</v>
      </c>
      <c r="AG6" s="27">
        <v>95</v>
      </c>
      <c r="AH6" s="35">
        <v>82</v>
      </c>
      <c r="AI6" s="35" t="s">
        <v>76</v>
      </c>
      <c r="AJ6" s="27">
        <f t="shared" si="1"/>
        <v>82.5</v>
      </c>
      <c r="AK6" s="27">
        <v>25</v>
      </c>
      <c r="AL6" s="27">
        <f t="shared" si="2"/>
        <v>86.875</v>
      </c>
      <c r="AM6" s="27">
        <f t="shared" si="3"/>
        <v>87.7305555555556</v>
      </c>
      <c r="AN6" s="36">
        <v>9.5</v>
      </c>
      <c r="AO6" s="36">
        <f t="shared" si="4"/>
        <v>192.230555555556</v>
      </c>
    </row>
    <row r="7" s="11" customFormat="1" spans="1:41">
      <c r="A7" s="19"/>
      <c r="B7" s="19"/>
      <c r="C7" s="19" t="s">
        <v>90</v>
      </c>
      <c r="D7" s="19"/>
      <c r="E7" s="19">
        <v>5</v>
      </c>
      <c r="F7" s="19">
        <v>5</v>
      </c>
      <c r="G7" s="19"/>
      <c r="H7" s="19" t="s">
        <v>78</v>
      </c>
      <c r="I7" s="19" t="s">
        <v>70</v>
      </c>
      <c r="J7" s="19" t="s">
        <v>72</v>
      </c>
      <c r="K7" s="19" t="s">
        <v>70</v>
      </c>
      <c r="L7" s="19" t="s">
        <v>70</v>
      </c>
      <c r="M7" s="19" t="s">
        <v>80</v>
      </c>
      <c r="N7" s="19" t="s">
        <v>97</v>
      </c>
      <c r="O7" s="19" t="s">
        <v>71</v>
      </c>
      <c r="P7" s="19" t="s">
        <v>80</v>
      </c>
      <c r="Q7" s="19" t="s">
        <v>77</v>
      </c>
      <c r="R7" s="19" t="s">
        <v>78</v>
      </c>
      <c r="S7" s="19" t="s">
        <v>69</v>
      </c>
      <c r="T7" s="19" t="s">
        <v>70</v>
      </c>
      <c r="U7" s="19" t="s">
        <v>71</v>
      </c>
      <c r="V7" s="19"/>
      <c r="W7" s="19" t="s">
        <v>73</v>
      </c>
      <c r="X7" s="19" t="s">
        <v>85</v>
      </c>
      <c r="Y7" s="19" t="s">
        <v>78</v>
      </c>
      <c r="Z7" s="19" t="s">
        <v>75</v>
      </c>
      <c r="AA7" s="19" t="s">
        <v>68</v>
      </c>
      <c r="AB7" s="19" t="s">
        <v>70</v>
      </c>
      <c r="AC7" s="19" t="s">
        <v>71</v>
      </c>
      <c r="AD7" s="27">
        <f t="shared" ref="AD7:AD12" si="5">(H7*2+I7*2+J7*2+K7*2+L7*0.5+M7*3+N7*2+O7*2+P7*2+Q7*2+R7*2+S7*3+T7*1+U7*1+W7*2+X7*2+Y7*2+Z7*1.5+AA7*3+AB7*4+AC7*2)/43</f>
        <v>87.5581395348837</v>
      </c>
      <c r="AE7" s="27" t="s">
        <v>88</v>
      </c>
      <c r="AF7" s="27">
        <f t="shared" si="0"/>
        <v>90.5581395348837</v>
      </c>
      <c r="AG7" s="27">
        <v>95</v>
      </c>
      <c r="AH7" s="35" t="s">
        <v>70</v>
      </c>
      <c r="AI7" s="35" t="s">
        <v>77</v>
      </c>
      <c r="AJ7" s="27">
        <f t="shared" si="1"/>
        <v>85.5</v>
      </c>
      <c r="AK7" s="27">
        <v>25</v>
      </c>
      <c r="AL7" s="27">
        <f t="shared" si="2"/>
        <v>89.125</v>
      </c>
      <c r="AM7" s="27">
        <f t="shared" si="3"/>
        <v>90.271511627907</v>
      </c>
      <c r="AN7" s="36">
        <v>6.5</v>
      </c>
      <c r="AO7" s="36">
        <f t="shared" si="4"/>
        <v>191.771511627907</v>
      </c>
    </row>
    <row r="8" s="12" customFormat="1" spans="1:41">
      <c r="A8" s="20"/>
      <c r="B8" s="20"/>
      <c r="C8" s="20" t="s">
        <v>98</v>
      </c>
      <c r="D8" s="20"/>
      <c r="E8" s="20">
        <v>6</v>
      </c>
      <c r="F8" s="20">
        <v>6</v>
      </c>
      <c r="G8" s="20"/>
      <c r="H8" s="20" t="s">
        <v>74</v>
      </c>
      <c r="I8" s="20" t="s">
        <v>99</v>
      </c>
      <c r="J8" s="20" t="s">
        <v>95</v>
      </c>
      <c r="K8" s="20" t="s">
        <v>70</v>
      </c>
      <c r="L8" s="20" t="s">
        <v>93</v>
      </c>
      <c r="M8" s="20" t="s">
        <v>73</v>
      </c>
      <c r="N8" s="20" t="s">
        <v>78</v>
      </c>
      <c r="O8" s="20" t="s">
        <v>71</v>
      </c>
      <c r="P8" s="20" t="s">
        <v>80</v>
      </c>
      <c r="Q8" s="20" t="s">
        <v>75</v>
      </c>
      <c r="R8" s="20" t="s">
        <v>72</v>
      </c>
      <c r="S8" s="20" t="s">
        <v>83</v>
      </c>
      <c r="T8" s="20" t="s">
        <v>71</v>
      </c>
      <c r="U8" s="20" t="s">
        <v>70</v>
      </c>
      <c r="V8" s="20"/>
      <c r="W8" s="20" t="s">
        <v>85</v>
      </c>
      <c r="X8" s="20" t="s">
        <v>97</v>
      </c>
      <c r="Y8" s="20" t="s">
        <v>74</v>
      </c>
      <c r="Z8" s="20" t="s">
        <v>73</v>
      </c>
      <c r="AA8" s="20" t="s">
        <v>78</v>
      </c>
      <c r="AB8" s="20" t="s">
        <v>68</v>
      </c>
      <c r="AC8" s="20" t="s">
        <v>71</v>
      </c>
      <c r="AD8" s="28">
        <f t="shared" si="5"/>
        <v>87.4767441860465</v>
      </c>
      <c r="AE8" s="28" t="s">
        <v>79</v>
      </c>
      <c r="AF8" s="28">
        <f t="shared" si="0"/>
        <v>89.4767441860465</v>
      </c>
      <c r="AG8" s="28">
        <v>95</v>
      </c>
      <c r="AH8" s="37" t="s">
        <v>100</v>
      </c>
      <c r="AI8" s="37" t="s">
        <v>73</v>
      </c>
      <c r="AJ8" s="28">
        <f t="shared" si="1"/>
        <v>81</v>
      </c>
      <c r="AK8" s="28">
        <v>25</v>
      </c>
      <c r="AL8" s="28">
        <f t="shared" si="2"/>
        <v>85.75</v>
      </c>
      <c r="AM8" s="28">
        <f t="shared" si="3"/>
        <v>88.7313953488372</v>
      </c>
      <c r="AN8" s="38">
        <v>7.3</v>
      </c>
      <c r="AO8" s="38">
        <f t="shared" si="4"/>
        <v>191.031395348837</v>
      </c>
    </row>
    <row r="9" s="12" customFormat="1" spans="1:41">
      <c r="A9" s="20"/>
      <c r="B9" s="20"/>
      <c r="C9" s="20" t="s">
        <v>98</v>
      </c>
      <c r="D9" s="20"/>
      <c r="E9" s="20">
        <v>7</v>
      </c>
      <c r="F9" s="20">
        <v>7</v>
      </c>
      <c r="G9" s="20"/>
      <c r="H9" s="20" t="s">
        <v>80</v>
      </c>
      <c r="I9" s="20" t="s">
        <v>87</v>
      </c>
      <c r="J9" s="20" t="s">
        <v>67</v>
      </c>
      <c r="K9" s="20" t="s">
        <v>70</v>
      </c>
      <c r="L9" s="20" t="s">
        <v>93</v>
      </c>
      <c r="M9" s="20" t="s">
        <v>73</v>
      </c>
      <c r="N9" s="20" t="s">
        <v>76</v>
      </c>
      <c r="O9" s="20" t="s">
        <v>71</v>
      </c>
      <c r="P9" s="20" t="s">
        <v>67</v>
      </c>
      <c r="Q9" s="20" t="s">
        <v>71</v>
      </c>
      <c r="R9" s="20" t="s">
        <v>74</v>
      </c>
      <c r="S9" s="20" t="s">
        <v>72</v>
      </c>
      <c r="T9" s="20" t="s">
        <v>70</v>
      </c>
      <c r="U9" s="20" t="s">
        <v>71</v>
      </c>
      <c r="V9" s="20"/>
      <c r="W9" s="20" t="s">
        <v>77</v>
      </c>
      <c r="X9" s="20" t="s">
        <v>99</v>
      </c>
      <c r="Y9" s="20" t="s">
        <v>74</v>
      </c>
      <c r="Z9" s="20" t="s">
        <v>67</v>
      </c>
      <c r="AA9" s="20" t="s">
        <v>87</v>
      </c>
      <c r="AB9" s="20" t="s">
        <v>73</v>
      </c>
      <c r="AC9" s="20" t="s">
        <v>71</v>
      </c>
      <c r="AD9" s="28">
        <f t="shared" si="5"/>
        <v>86.4883720930233</v>
      </c>
      <c r="AE9" s="28" t="s">
        <v>79</v>
      </c>
      <c r="AF9" s="28">
        <f t="shared" si="0"/>
        <v>88.4883720930233</v>
      </c>
      <c r="AG9" s="28">
        <v>95</v>
      </c>
      <c r="AH9" s="37" t="s">
        <v>101</v>
      </c>
      <c r="AI9" s="37" t="s">
        <v>75</v>
      </c>
      <c r="AJ9" s="28">
        <f t="shared" si="1"/>
        <v>81.5</v>
      </c>
      <c r="AK9" s="28">
        <v>25</v>
      </c>
      <c r="AL9" s="28">
        <f t="shared" si="2"/>
        <v>86.125</v>
      </c>
      <c r="AM9" s="28">
        <f t="shared" si="3"/>
        <v>88.0156976744186</v>
      </c>
      <c r="AN9" s="38">
        <v>7.2</v>
      </c>
      <c r="AO9" s="38">
        <f t="shared" si="4"/>
        <v>190.215697674419</v>
      </c>
    </row>
    <row r="10" s="12" customFormat="1" spans="1:41">
      <c r="A10" s="20"/>
      <c r="B10" s="20"/>
      <c r="C10" s="20" t="s">
        <v>98</v>
      </c>
      <c r="D10" s="20"/>
      <c r="E10" s="20">
        <v>8</v>
      </c>
      <c r="F10" s="20">
        <v>9</v>
      </c>
      <c r="G10" s="20"/>
      <c r="H10" s="20" t="s">
        <v>74</v>
      </c>
      <c r="I10" s="20" t="s">
        <v>85</v>
      </c>
      <c r="J10" s="20" t="s">
        <v>70</v>
      </c>
      <c r="K10" s="20" t="s">
        <v>70</v>
      </c>
      <c r="L10" s="20" t="s">
        <v>93</v>
      </c>
      <c r="M10" s="20" t="s">
        <v>68</v>
      </c>
      <c r="N10" s="20" t="s">
        <v>102</v>
      </c>
      <c r="O10" s="20" t="s">
        <v>71</v>
      </c>
      <c r="P10" s="20" t="s">
        <v>70</v>
      </c>
      <c r="Q10" s="20" t="s">
        <v>67</v>
      </c>
      <c r="R10" s="20" t="s">
        <v>74</v>
      </c>
      <c r="S10" s="20" t="s">
        <v>72</v>
      </c>
      <c r="T10" s="20" t="s">
        <v>70</v>
      </c>
      <c r="U10" s="20" t="s">
        <v>71</v>
      </c>
      <c r="V10" s="20"/>
      <c r="W10" s="20" t="s">
        <v>80</v>
      </c>
      <c r="X10" s="20" t="s">
        <v>93</v>
      </c>
      <c r="Y10" s="20" t="s">
        <v>99</v>
      </c>
      <c r="Z10" s="20" t="s">
        <v>102</v>
      </c>
      <c r="AA10" s="20" t="s">
        <v>99</v>
      </c>
      <c r="AB10" s="20" t="s">
        <v>100</v>
      </c>
      <c r="AC10" s="20" t="s">
        <v>71</v>
      </c>
      <c r="AD10" s="28">
        <f t="shared" si="5"/>
        <v>84.5116279069767</v>
      </c>
      <c r="AE10" s="28">
        <v>2</v>
      </c>
      <c r="AF10" s="28">
        <f t="shared" si="0"/>
        <v>86.5116279069767</v>
      </c>
      <c r="AG10" s="28">
        <v>95</v>
      </c>
      <c r="AH10" s="37" t="s">
        <v>103</v>
      </c>
      <c r="AI10" s="37" t="s">
        <v>103</v>
      </c>
      <c r="AJ10" s="28">
        <f t="shared" si="1"/>
        <v>69</v>
      </c>
      <c r="AK10" s="28">
        <v>25</v>
      </c>
      <c r="AL10" s="28">
        <f t="shared" si="2"/>
        <v>76.75</v>
      </c>
      <c r="AM10" s="28">
        <f t="shared" si="3"/>
        <v>84.5593023255814</v>
      </c>
      <c r="AN10" s="38">
        <v>10.3</v>
      </c>
      <c r="AO10" s="38">
        <f t="shared" si="4"/>
        <v>189.859302325581</v>
      </c>
    </row>
    <row r="11" s="12" customFormat="1" spans="1:41">
      <c r="A11" s="20"/>
      <c r="B11" s="20"/>
      <c r="C11" s="20" t="s">
        <v>98</v>
      </c>
      <c r="D11" s="20"/>
      <c r="E11" s="20">
        <v>9</v>
      </c>
      <c r="F11" s="20">
        <v>10</v>
      </c>
      <c r="G11" s="20"/>
      <c r="H11" s="20" t="s">
        <v>73</v>
      </c>
      <c r="I11" s="20" t="s">
        <v>86</v>
      </c>
      <c r="J11" s="20" t="s">
        <v>86</v>
      </c>
      <c r="K11" s="20" t="s">
        <v>71</v>
      </c>
      <c r="L11" s="20" t="s">
        <v>70</v>
      </c>
      <c r="M11" s="20" t="s">
        <v>100</v>
      </c>
      <c r="N11" s="20" t="s">
        <v>87</v>
      </c>
      <c r="O11" s="20" t="s">
        <v>71</v>
      </c>
      <c r="P11" s="20" t="s">
        <v>70</v>
      </c>
      <c r="Q11" s="20" t="s">
        <v>76</v>
      </c>
      <c r="R11" s="20" t="s">
        <v>83</v>
      </c>
      <c r="S11" s="20" t="s">
        <v>72</v>
      </c>
      <c r="T11" s="20" t="s">
        <v>70</v>
      </c>
      <c r="U11" s="20" t="s">
        <v>70</v>
      </c>
      <c r="V11" s="20"/>
      <c r="W11" s="20" t="s">
        <v>68</v>
      </c>
      <c r="X11" s="20" t="s">
        <v>96</v>
      </c>
      <c r="Y11" s="20" t="s">
        <v>70</v>
      </c>
      <c r="Z11" s="20" t="s">
        <v>80</v>
      </c>
      <c r="AA11" s="20" t="s">
        <v>77</v>
      </c>
      <c r="AB11" s="20" t="s">
        <v>100</v>
      </c>
      <c r="AC11" s="20" t="s">
        <v>70</v>
      </c>
      <c r="AD11" s="28">
        <f t="shared" si="5"/>
        <v>83.4418604651163</v>
      </c>
      <c r="AE11" s="28" t="s">
        <v>104</v>
      </c>
      <c r="AF11" s="28">
        <f t="shared" si="0"/>
        <v>87.4418604651163</v>
      </c>
      <c r="AG11" s="28">
        <v>95</v>
      </c>
      <c r="AH11" s="37" t="s">
        <v>93</v>
      </c>
      <c r="AI11" s="37" t="s">
        <v>76</v>
      </c>
      <c r="AJ11" s="28">
        <f t="shared" si="1"/>
        <v>79</v>
      </c>
      <c r="AK11" s="28">
        <v>25</v>
      </c>
      <c r="AL11" s="28">
        <f t="shared" si="2"/>
        <v>84.25</v>
      </c>
      <c r="AM11" s="28">
        <f t="shared" si="3"/>
        <v>86.803488372093</v>
      </c>
      <c r="AN11" s="38">
        <v>7.7</v>
      </c>
      <c r="AO11" s="38">
        <f t="shared" si="4"/>
        <v>189.503488372093</v>
      </c>
    </row>
    <row r="12" s="12" customFormat="1" spans="1:41">
      <c r="A12" s="20"/>
      <c r="B12" s="20"/>
      <c r="C12" s="20" t="s">
        <v>98</v>
      </c>
      <c r="D12" s="20"/>
      <c r="E12" s="20">
        <v>10</v>
      </c>
      <c r="F12" s="20">
        <v>8</v>
      </c>
      <c r="G12" s="20" t="s">
        <v>105</v>
      </c>
      <c r="H12" s="20" t="s">
        <v>78</v>
      </c>
      <c r="I12" s="20" t="s">
        <v>102</v>
      </c>
      <c r="J12" s="20" t="s">
        <v>69</v>
      </c>
      <c r="K12" s="20" t="s">
        <v>70</v>
      </c>
      <c r="L12" s="20" t="s">
        <v>93</v>
      </c>
      <c r="M12" s="20" t="s">
        <v>77</v>
      </c>
      <c r="N12" s="20" t="s">
        <v>97</v>
      </c>
      <c r="O12" s="20" t="s">
        <v>70</v>
      </c>
      <c r="P12" s="20" t="s">
        <v>70</v>
      </c>
      <c r="Q12" s="20" t="s">
        <v>78</v>
      </c>
      <c r="R12" s="20" t="s">
        <v>67</v>
      </c>
      <c r="S12" s="20" t="s">
        <v>72</v>
      </c>
      <c r="T12" s="20" t="s">
        <v>70</v>
      </c>
      <c r="U12" s="20" t="s">
        <v>70</v>
      </c>
      <c r="V12" s="20"/>
      <c r="W12" s="20" t="s">
        <v>85</v>
      </c>
      <c r="X12" s="20" t="s">
        <v>87</v>
      </c>
      <c r="Y12" s="20" t="s">
        <v>78</v>
      </c>
      <c r="Z12" s="20" t="s">
        <v>70</v>
      </c>
      <c r="AA12" s="20" t="s">
        <v>85</v>
      </c>
      <c r="AB12" s="20" t="s">
        <v>85</v>
      </c>
      <c r="AC12" s="20" t="s">
        <v>71</v>
      </c>
      <c r="AD12" s="28">
        <f t="shared" si="5"/>
        <v>85.1162790697674</v>
      </c>
      <c r="AE12" s="28" t="s">
        <v>104</v>
      </c>
      <c r="AF12" s="28">
        <f t="shared" si="0"/>
        <v>89.1162790697674</v>
      </c>
      <c r="AG12" s="28">
        <v>95</v>
      </c>
      <c r="AH12" s="37" t="s">
        <v>100</v>
      </c>
      <c r="AI12" s="37" t="s">
        <v>70</v>
      </c>
      <c r="AJ12" s="28">
        <f t="shared" si="1"/>
        <v>81.5</v>
      </c>
      <c r="AK12" s="28">
        <v>25</v>
      </c>
      <c r="AL12" s="28">
        <f t="shared" si="2"/>
        <v>86.125</v>
      </c>
      <c r="AM12" s="28">
        <f t="shared" si="3"/>
        <v>88.518023255814</v>
      </c>
      <c r="AN12" s="38">
        <v>4.9</v>
      </c>
      <c r="AO12" s="38">
        <f t="shared" si="4"/>
        <v>188.418023255814</v>
      </c>
    </row>
    <row r="13" s="12" customFormat="1" spans="1:41">
      <c r="A13" s="20"/>
      <c r="B13" s="20"/>
      <c r="C13" s="20" t="s">
        <v>98</v>
      </c>
      <c r="D13" s="20"/>
      <c r="E13" s="20">
        <v>11</v>
      </c>
      <c r="F13" s="20">
        <v>13</v>
      </c>
      <c r="G13" s="20"/>
      <c r="H13" s="20" t="s">
        <v>83</v>
      </c>
      <c r="I13" s="20" t="s">
        <v>106</v>
      </c>
      <c r="J13" s="20" t="s">
        <v>99</v>
      </c>
      <c r="K13" s="20" t="s">
        <v>71</v>
      </c>
      <c r="L13" s="20" t="s">
        <v>70</v>
      </c>
      <c r="M13" s="20" t="s">
        <v>68</v>
      </c>
      <c r="N13" s="20" t="s">
        <v>67</v>
      </c>
      <c r="O13" s="20" t="s">
        <v>71</v>
      </c>
      <c r="P13" s="20" t="s">
        <v>80</v>
      </c>
      <c r="Q13" s="20" t="s">
        <v>70</v>
      </c>
      <c r="R13" s="20" t="s">
        <v>72</v>
      </c>
      <c r="S13" s="20" t="s">
        <v>77</v>
      </c>
      <c r="T13" s="20" t="s">
        <v>70</v>
      </c>
      <c r="U13" s="20" t="s">
        <v>70</v>
      </c>
      <c r="V13" s="20" t="s">
        <v>70</v>
      </c>
      <c r="W13" s="20" t="s">
        <v>107</v>
      </c>
      <c r="X13" s="20" t="s">
        <v>106</v>
      </c>
      <c r="Y13" s="20" t="s">
        <v>99</v>
      </c>
      <c r="Z13" s="20" t="s">
        <v>76</v>
      </c>
      <c r="AA13" s="20" t="s">
        <v>80</v>
      </c>
      <c r="AB13" s="20" t="s">
        <v>85</v>
      </c>
      <c r="AC13" s="20" t="s">
        <v>71</v>
      </c>
      <c r="AD13" s="28">
        <f>(H13*2+I13*2+J13*2+K13*2+L13*0.5+M13*3+N13*2+O13*2+P13*2+Q13*2+R13*2+S13*3+T13*1+U13*1+V13*2+W13*2+X13*2+Y13*2+Z13*1.5+AA13*3+AB13*4+AC13*2)/45</f>
        <v>83.6</v>
      </c>
      <c r="AE13" s="28" t="s">
        <v>88</v>
      </c>
      <c r="AF13" s="28">
        <f t="shared" si="0"/>
        <v>86.6</v>
      </c>
      <c r="AG13" s="28">
        <v>95</v>
      </c>
      <c r="AH13" s="37" t="s">
        <v>108</v>
      </c>
      <c r="AI13" s="37" t="s">
        <v>84</v>
      </c>
      <c r="AJ13" s="28">
        <f t="shared" si="1"/>
        <v>99</v>
      </c>
      <c r="AK13" s="28">
        <v>25</v>
      </c>
      <c r="AL13" s="28">
        <f t="shared" si="2"/>
        <v>99.25</v>
      </c>
      <c r="AM13" s="28">
        <f t="shared" si="3"/>
        <v>89.13</v>
      </c>
      <c r="AN13" s="38">
        <v>4</v>
      </c>
      <c r="AO13" s="38">
        <f t="shared" si="4"/>
        <v>188.13</v>
      </c>
    </row>
    <row r="14" spans="1:41">
      <c r="A14" s="21"/>
      <c r="B14" s="21"/>
      <c r="C14" s="21"/>
      <c r="D14" s="21"/>
      <c r="E14" s="21">
        <v>12</v>
      </c>
      <c r="F14" s="21"/>
      <c r="G14" s="21"/>
      <c r="H14" s="21" t="s">
        <v>70</v>
      </c>
      <c r="I14" s="21" t="s">
        <v>109</v>
      </c>
      <c r="J14" s="21" t="s">
        <v>74</v>
      </c>
      <c r="K14" s="21" t="s">
        <v>70</v>
      </c>
      <c r="L14" s="21" t="s">
        <v>70</v>
      </c>
      <c r="M14" s="21" t="s">
        <v>74</v>
      </c>
      <c r="N14" s="21" t="s">
        <v>100</v>
      </c>
      <c r="O14" s="21" t="s">
        <v>71</v>
      </c>
      <c r="P14" s="21" t="s">
        <v>77</v>
      </c>
      <c r="Q14" s="21" t="s">
        <v>78</v>
      </c>
      <c r="R14" s="21" t="s">
        <v>70</v>
      </c>
      <c r="S14" s="21" t="s">
        <v>70</v>
      </c>
      <c r="T14" s="21" t="s">
        <v>70</v>
      </c>
      <c r="U14" s="21" t="s">
        <v>71</v>
      </c>
      <c r="V14" s="21" t="s">
        <v>70</v>
      </c>
      <c r="W14" s="21" t="s">
        <v>77</v>
      </c>
      <c r="X14" s="21" t="s">
        <v>102</v>
      </c>
      <c r="Y14" s="21" t="s">
        <v>87</v>
      </c>
      <c r="Z14" s="21" t="s">
        <v>76</v>
      </c>
      <c r="AA14" s="21" t="s">
        <v>80</v>
      </c>
      <c r="AB14" s="21" t="s">
        <v>100</v>
      </c>
      <c r="AC14" s="21" t="s">
        <v>70</v>
      </c>
      <c r="AD14" s="22">
        <f>(H14*2+I14*2+J14*2+K14*2+L14*0.5+M14*3+N14*2+O14*2+P14*2+Q14*2+R14*2+S14*3+T14*1+U14*1+V14*2+W14*2+X14*2+Y14*2+Z14*1.5+AA14*3+AB14*4+AC14*2)/45</f>
        <v>83.8444444444444</v>
      </c>
      <c r="AE14" s="22" t="s">
        <v>104</v>
      </c>
      <c r="AF14" s="22">
        <f t="shared" si="0"/>
        <v>87.8444444444444</v>
      </c>
      <c r="AG14" s="22">
        <v>95</v>
      </c>
      <c r="AH14" s="39" t="s">
        <v>99</v>
      </c>
      <c r="AI14" s="39" t="s">
        <v>99</v>
      </c>
      <c r="AJ14" s="22">
        <f t="shared" si="1"/>
        <v>81</v>
      </c>
      <c r="AK14" s="22">
        <v>25</v>
      </c>
      <c r="AL14" s="22">
        <f t="shared" si="2"/>
        <v>85.75</v>
      </c>
      <c r="AM14" s="40">
        <f t="shared" si="3"/>
        <v>87.4255555555556</v>
      </c>
      <c r="AN14" s="41">
        <v>4.9</v>
      </c>
      <c r="AO14" s="41">
        <f t="shared" si="4"/>
        <v>187.325555555556</v>
      </c>
    </row>
    <row r="15" spans="1:41">
      <c r="A15" s="21"/>
      <c r="B15" s="21"/>
      <c r="C15" s="21"/>
      <c r="D15" s="21"/>
      <c r="E15" s="21">
        <v>13</v>
      </c>
      <c r="F15" s="21"/>
      <c r="G15" s="21"/>
      <c r="H15" s="21">
        <v>87</v>
      </c>
      <c r="I15" s="21">
        <v>87</v>
      </c>
      <c r="J15" s="21">
        <v>87</v>
      </c>
      <c r="K15" s="21">
        <v>87</v>
      </c>
      <c r="L15" s="21">
        <v>87</v>
      </c>
      <c r="M15" s="21">
        <v>87</v>
      </c>
      <c r="N15" s="21">
        <v>87</v>
      </c>
      <c r="O15" s="21">
        <v>87</v>
      </c>
      <c r="P15" s="21">
        <v>87</v>
      </c>
      <c r="Q15" s="21">
        <v>87</v>
      </c>
      <c r="R15" s="21">
        <v>87</v>
      </c>
      <c r="S15" s="21">
        <v>87</v>
      </c>
      <c r="T15" s="21" t="s">
        <v>71</v>
      </c>
      <c r="U15" s="21" t="s">
        <v>71</v>
      </c>
      <c r="V15" s="21" t="s">
        <v>70</v>
      </c>
      <c r="W15" s="21" t="s">
        <v>80</v>
      </c>
      <c r="X15" s="21" t="s">
        <v>73</v>
      </c>
      <c r="Y15" s="21" t="s">
        <v>77</v>
      </c>
      <c r="Z15" s="21" t="s">
        <v>85</v>
      </c>
      <c r="AA15" s="21" t="s">
        <v>70</v>
      </c>
      <c r="AB15" s="21" t="s">
        <v>78</v>
      </c>
      <c r="AC15" s="21" t="s">
        <v>70</v>
      </c>
      <c r="AD15" s="22">
        <f>(H15*2+I15*2+J15*2+K15*2+L15*0.5+M15*3+N15*2+O15*2+P15*2+Q15*2+R15*2+S15*3+T15*1+U15*1+V15*2+W15*2+X15*2+Y15*2+Z15*1.5+AA15*3+AB15*4+AC15*2)/45</f>
        <v>86.9</v>
      </c>
      <c r="AE15" s="22">
        <v>2</v>
      </c>
      <c r="AF15" s="22">
        <f t="shared" si="0"/>
        <v>88.9</v>
      </c>
      <c r="AG15" s="22">
        <v>95</v>
      </c>
      <c r="AH15" s="39">
        <v>75</v>
      </c>
      <c r="AI15" s="39" t="s">
        <v>93</v>
      </c>
      <c r="AJ15" s="22">
        <f t="shared" si="1"/>
        <v>75</v>
      </c>
      <c r="AK15" s="22">
        <v>25</v>
      </c>
      <c r="AL15" s="22">
        <f t="shared" si="2"/>
        <v>81.25</v>
      </c>
      <c r="AM15" s="40">
        <f t="shared" si="3"/>
        <v>87.37</v>
      </c>
      <c r="AN15" s="41">
        <v>4</v>
      </c>
      <c r="AO15" s="41">
        <f t="shared" si="4"/>
        <v>186.37</v>
      </c>
    </row>
    <row r="16" spans="1:41">
      <c r="A16" s="21"/>
      <c r="B16" s="21"/>
      <c r="C16" s="21"/>
      <c r="D16" s="21"/>
      <c r="E16" s="21">
        <v>14</v>
      </c>
      <c r="F16" s="21"/>
      <c r="G16" s="21"/>
      <c r="H16" s="21" t="s">
        <v>78</v>
      </c>
      <c r="I16" s="21" t="s">
        <v>96</v>
      </c>
      <c r="J16" s="21" t="s">
        <v>74</v>
      </c>
      <c r="K16" s="21" t="s">
        <v>93</v>
      </c>
      <c r="L16" s="21" t="s">
        <v>93</v>
      </c>
      <c r="M16" s="21" t="s">
        <v>93</v>
      </c>
      <c r="N16" s="21" t="s">
        <v>70</v>
      </c>
      <c r="O16" s="21" t="s">
        <v>71</v>
      </c>
      <c r="P16" s="21" t="s">
        <v>73</v>
      </c>
      <c r="Q16" s="21" t="s">
        <v>77</v>
      </c>
      <c r="R16" s="21" t="s">
        <v>67</v>
      </c>
      <c r="S16" s="21" t="s">
        <v>78</v>
      </c>
      <c r="T16" s="21" t="s">
        <v>70</v>
      </c>
      <c r="U16" s="21" t="s">
        <v>70</v>
      </c>
      <c r="V16" s="21" t="s">
        <v>71</v>
      </c>
      <c r="W16" s="21" t="s">
        <v>68</v>
      </c>
      <c r="X16" s="21" t="s">
        <v>85</v>
      </c>
      <c r="Y16" s="21" t="s">
        <v>85</v>
      </c>
      <c r="Z16" s="21" t="s">
        <v>78</v>
      </c>
      <c r="AA16" s="21" t="s">
        <v>99</v>
      </c>
      <c r="AB16" s="21" t="s">
        <v>76</v>
      </c>
      <c r="AC16" s="21" t="s">
        <v>71</v>
      </c>
      <c r="AD16" s="22">
        <f>(H16*2+I16*2+J16*2+K16*2+L16*0.5+M16*3+N16*2+O16*2+P16*2+Q16*2+R16*2+S16*3+T16*1+U16*1+V16*2+W16*2+X16*2+Y16*2+Z16*1.5+AA16*3+AB16*4+AC16*2)/45</f>
        <v>84.5888888888889</v>
      </c>
      <c r="AE16" s="22" t="s">
        <v>88</v>
      </c>
      <c r="AF16" s="22">
        <f t="shared" si="0"/>
        <v>87.5888888888889</v>
      </c>
      <c r="AG16" s="22">
        <v>95</v>
      </c>
      <c r="AH16" s="39" t="s">
        <v>76</v>
      </c>
      <c r="AI16" s="39" t="s">
        <v>77</v>
      </c>
      <c r="AJ16" s="22">
        <f t="shared" si="1"/>
        <v>84.5</v>
      </c>
      <c r="AK16" s="22">
        <v>25</v>
      </c>
      <c r="AL16" s="22">
        <f t="shared" si="2"/>
        <v>88.375</v>
      </c>
      <c r="AM16" s="40">
        <f t="shared" si="3"/>
        <v>87.7461111111111</v>
      </c>
      <c r="AN16" s="41">
        <v>3.5</v>
      </c>
      <c r="AO16" s="41">
        <f t="shared" si="4"/>
        <v>186.246111111111</v>
      </c>
    </row>
    <row r="17" spans="1:41">
      <c r="A17" s="21"/>
      <c r="B17" s="21"/>
      <c r="C17" s="21"/>
      <c r="D17" s="21"/>
      <c r="E17" s="21">
        <v>15</v>
      </c>
      <c r="F17" s="21"/>
      <c r="G17" s="21"/>
      <c r="H17" s="21" t="s">
        <v>72</v>
      </c>
      <c r="I17" s="21" t="s">
        <v>68</v>
      </c>
      <c r="J17" s="21" t="s">
        <v>86</v>
      </c>
      <c r="K17" s="21" t="s">
        <v>70</v>
      </c>
      <c r="L17" s="21" t="s">
        <v>70</v>
      </c>
      <c r="M17" s="21" t="s">
        <v>80</v>
      </c>
      <c r="N17" s="21" t="s">
        <v>85</v>
      </c>
      <c r="O17" s="21" t="s">
        <v>71</v>
      </c>
      <c r="P17" s="21" t="s">
        <v>77</v>
      </c>
      <c r="Q17" s="21" t="s">
        <v>68</v>
      </c>
      <c r="R17" s="21" t="s">
        <v>74</v>
      </c>
      <c r="S17" s="21" t="s">
        <v>77</v>
      </c>
      <c r="T17" s="21" t="s">
        <v>93</v>
      </c>
      <c r="U17" s="21" t="s">
        <v>70</v>
      </c>
      <c r="V17" s="21"/>
      <c r="W17" s="21" t="s">
        <v>100</v>
      </c>
      <c r="X17" s="21" t="s">
        <v>92</v>
      </c>
      <c r="Y17" s="21" t="s">
        <v>73</v>
      </c>
      <c r="Z17" s="21" t="s">
        <v>72</v>
      </c>
      <c r="AA17" s="21" t="s">
        <v>68</v>
      </c>
      <c r="AB17" s="21" t="s">
        <v>92</v>
      </c>
      <c r="AC17" s="21" t="s">
        <v>71</v>
      </c>
      <c r="AD17" s="22">
        <f>(H17*2+I17*2+J17*2+K17*2+L17*0.5+M17*3+N17*2+O17*2+P17*2+Q17*2+R17*2+S17*3+T17*1+U17*1+W17*2+X17*2+Y17*2+Z17*1.5+AA17*3+AB17*4+AC17*2)/43</f>
        <v>83.0232558139535</v>
      </c>
      <c r="AE17" s="22" t="s">
        <v>104</v>
      </c>
      <c r="AF17" s="22">
        <f t="shared" si="0"/>
        <v>87.0232558139535</v>
      </c>
      <c r="AG17" s="22">
        <v>95</v>
      </c>
      <c r="AH17" s="39" t="s">
        <v>70</v>
      </c>
      <c r="AI17" s="39" t="s">
        <v>78</v>
      </c>
      <c r="AJ17" s="22">
        <f t="shared" si="1"/>
        <v>87.5</v>
      </c>
      <c r="AK17" s="22">
        <v>25</v>
      </c>
      <c r="AL17" s="22">
        <f t="shared" si="2"/>
        <v>90.625</v>
      </c>
      <c r="AM17" s="40">
        <f t="shared" si="3"/>
        <v>87.7436046511628</v>
      </c>
      <c r="AN17" s="41">
        <v>3</v>
      </c>
      <c r="AO17" s="41">
        <f t="shared" si="4"/>
        <v>185.743604651163</v>
      </c>
    </row>
    <row r="18" spans="1:41">
      <c r="A18" s="21"/>
      <c r="B18" s="21"/>
      <c r="C18" s="21" t="s">
        <v>110</v>
      </c>
      <c r="D18" s="21"/>
      <c r="E18" s="21">
        <v>16</v>
      </c>
      <c r="F18" s="21"/>
      <c r="G18" s="21"/>
      <c r="H18" s="21" t="s">
        <v>76</v>
      </c>
      <c r="I18" s="21" t="s">
        <v>97</v>
      </c>
      <c r="J18" s="21" t="s">
        <v>72</v>
      </c>
      <c r="K18" s="21" t="s">
        <v>70</v>
      </c>
      <c r="L18" s="21" t="s">
        <v>70</v>
      </c>
      <c r="M18" s="21" t="s">
        <v>93</v>
      </c>
      <c r="N18" s="21" t="s">
        <v>77</v>
      </c>
      <c r="O18" s="21" t="s">
        <v>70</v>
      </c>
      <c r="P18" s="21" t="s">
        <v>77</v>
      </c>
      <c r="Q18" s="21" t="s">
        <v>80</v>
      </c>
      <c r="R18" s="21" t="s">
        <v>83</v>
      </c>
      <c r="S18" s="21" t="s">
        <v>78</v>
      </c>
      <c r="T18" s="21" t="s">
        <v>93</v>
      </c>
      <c r="U18" s="21" t="s">
        <v>71</v>
      </c>
      <c r="V18" s="21" t="s">
        <v>70</v>
      </c>
      <c r="W18" s="21" t="s">
        <v>96</v>
      </c>
      <c r="X18" s="21" t="s">
        <v>96</v>
      </c>
      <c r="Y18" s="21" t="s">
        <v>68</v>
      </c>
      <c r="Z18" s="21" t="s">
        <v>102</v>
      </c>
      <c r="AA18" s="21" t="s">
        <v>85</v>
      </c>
      <c r="AB18" s="21" t="s">
        <v>94</v>
      </c>
      <c r="AC18" s="21" t="s">
        <v>70</v>
      </c>
      <c r="AD18" s="22">
        <f>(H18*2+I18*2+J18*2+K18*2+L18*0.5+M18*3+N18*2+O18*2+P18*2+Q18*2+R18*2+S18*3+T18*1+U18*1+V18*2+W18*2+X18*2+Y18*2+Z18*1.5+AA18*3+AB18*4+AC18*2)/45</f>
        <v>82.0444444444445</v>
      </c>
      <c r="AE18" s="22" t="s">
        <v>79</v>
      </c>
      <c r="AF18" s="22">
        <f t="shared" si="0"/>
        <v>84.0444444444445</v>
      </c>
      <c r="AG18" s="22">
        <v>95</v>
      </c>
      <c r="AH18" s="39" t="s">
        <v>94</v>
      </c>
      <c r="AI18" s="39" t="s">
        <v>86</v>
      </c>
      <c r="AJ18" s="22">
        <f t="shared" si="1"/>
        <v>73</v>
      </c>
      <c r="AK18" s="22">
        <v>25</v>
      </c>
      <c r="AL18" s="22">
        <f t="shared" si="2"/>
        <v>79.75</v>
      </c>
      <c r="AM18" s="40">
        <f t="shared" si="3"/>
        <v>83.1855555555556</v>
      </c>
      <c r="AN18" s="41">
        <v>7</v>
      </c>
      <c r="AO18" s="41">
        <f t="shared" si="4"/>
        <v>185.185555555556</v>
      </c>
    </row>
    <row r="19" spans="1:41">
      <c r="A19" s="21"/>
      <c r="B19" s="21"/>
      <c r="C19" s="21"/>
      <c r="D19" s="21"/>
      <c r="E19" s="21">
        <v>17</v>
      </c>
      <c r="F19" s="21"/>
      <c r="G19" s="21"/>
      <c r="H19" s="21" t="s">
        <v>77</v>
      </c>
      <c r="I19" s="21" t="s">
        <v>100</v>
      </c>
      <c r="J19" s="21" t="s">
        <v>78</v>
      </c>
      <c r="K19" s="21" t="s">
        <v>70</v>
      </c>
      <c r="L19" s="21" t="s">
        <v>70</v>
      </c>
      <c r="M19" s="21" t="s">
        <v>68</v>
      </c>
      <c r="N19" s="21" t="s">
        <v>85</v>
      </c>
      <c r="O19" s="21" t="s">
        <v>70</v>
      </c>
      <c r="P19" s="21" t="s">
        <v>77</v>
      </c>
      <c r="Q19" s="21" t="s">
        <v>70</v>
      </c>
      <c r="R19" s="21" t="s">
        <v>83</v>
      </c>
      <c r="S19" s="21" t="s">
        <v>77</v>
      </c>
      <c r="T19" s="21" t="s">
        <v>70</v>
      </c>
      <c r="U19" s="21" t="s">
        <v>70</v>
      </c>
      <c r="V19" s="21"/>
      <c r="W19" s="21" t="s">
        <v>99</v>
      </c>
      <c r="X19" s="21" t="s">
        <v>111</v>
      </c>
      <c r="Y19" s="21" t="s">
        <v>85</v>
      </c>
      <c r="Z19" s="21" t="s">
        <v>73</v>
      </c>
      <c r="AA19" s="21" t="s">
        <v>85</v>
      </c>
      <c r="AB19" s="21" t="s">
        <v>92</v>
      </c>
      <c r="AC19" s="21" t="s">
        <v>71</v>
      </c>
      <c r="AD19" s="22">
        <f>(H19*2+I19*2+J19*2+K19*2+L19*0.5+M19*3+N19*2+O19*2+P19*2+Q19*2+R19*2+S19*3+T19*1+U19*1+W19*2+X19*2+Y19*2+Z19*1.5+AA19*3+AB19*4+AC19*2)/43</f>
        <v>82.3837209302326</v>
      </c>
      <c r="AE19" s="22" t="s">
        <v>88</v>
      </c>
      <c r="AF19" s="22">
        <f t="shared" si="0"/>
        <v>85.3837209302326</v>
      </c>
      <c r="AG19" s="22">
        <v>95</v>
      </c>
      <c r="AH19" s="39" t="s">
        <v>71</v>
      </c>
      <c r="AI19" s="39" t="s">
        <v>78</v>
      </c>
      <c r="AJ19" s="22">
        <f t="shared" si="1"/>
        <v>92.5</v>
      </c>
      <c r="AK19" s="22">
        <v>25</v>
      </c>
      <c r="AL19" s="22">
        <f t="shared" si="2"/>
        <v>94.375</v>
      </c>
      <c r="AM19" s="40">
        <f t="shared" si="3"/>
        <v>87.181976744186</v>
      </c>
      <c r="AN19" s="41">
        <v>3</v>
      </c>
      <c r="AO19" s="41">
        <f t="shared" si="4"/>
        <v>185.181976744186</v>
      </c>
    </row>
    <row r="20" spans="1:41">
      <c r="A20" s="21"/>
      <c r="B20" s="21"/>
      <c r="C20" s="21"/>
      <c r="D20" s="21"/>
      <c r="E20" s="21">
        <v>18</v>
      </c>
      <c r="F20" s="21"/>
      <c r="G20" s="21"/>
      <c r="H20" s="21" t="s">
        <v>73</v>
      </c>
      <c r="I20" s="21" t="s">
        <v>68</v>
      </c>
      <c r="J20" s="21" t="s">
        <v>99</v>
      </c>
      <c r="K20" s="21" t="s">
        <v>70</v>
      </c>
      <c r="L20" s="21" t="s">
        <v>70</v>
      </c>
      <c r="M20" s="21" t="s">
        <v>78</v>
      </c>
      <c r="N20" s="21" t="s">
        <v>78</v>
      </c>
      <c r="O20" s="21" t="s">
        <v>71</v>
      </c>
      <c r="P20" s="21" t="s">
        <v>70</v>
      </c>
      <c r="Q20" s="21" t="s">
        <v>74</v>
      </c>
      <c r="R20" s="21" t="s">
        <v>74</v>
      </c>
      <c r="S20" s="21" t="s">
        <v>71</v>
      </c>
      <c r="T20" s="21" t="s">
        <v>93</v>
      </c>
      <c r="U20" s="21" t="s">
        <v>70</v>
      </c>
      <c r="V20" s="21" t="s">
        <v>70</v>
      </c>
      <c r="W20" s="21" t="s">
        <v>87</v>
      </c>
      <c r="X20" s="21" t="s">
        <v>92</v>
      </c>
      <c r="Y20" s="21" t="s">
        <v>80</v>
      </c>
      <c r="Z20" s="21" t="s">
        <v>102</v>
      </c>
      <c r="AA20" s="21" t="s">
        <v>78</v>
      </c>
      <c r="AB20" s="21" t="s">
        <v>97</v>
      </c>
      <c r="AC20" s="21" t="s">
        <v>71</v>
      </c>
      <c r="AD20" s="22">
        <f>(H20*2+I20*2+J20*2+K20*2+L20*0.5+M20*3+N20*2+O20*2+P20*2+Q20*2+R20*2+S20*3+T20*1+U20*1+V20*2+W20*2+X20*2+Y20*2+Z20*1.5+AA20*3+AB20*4+AC20*2)/45</f>
        <v>85.2444444444444</v>
      </c>
      <c r="AE20" s="22" t="s">
        <v>79</v>
      </c>
      <c r="AF20" s="22">
        <f t="shared" si="0"/>
        <v>87.2444444444444</v>
      </c>
      <c r="AG20" s="22">
        <v>95</v>
      </c>
      <c r="AH20" s="39" t="s">
        <v>111</v>
      </c>
      <c r="AI20" s="39" t="s">
        <v>112</v>
      </c>
      <c r="AJ20" s="22">
        <f t="shared" si="1"/>
        <v>66.5</v>
      </c>
      <c r="AK20" s="22">
        <v>25</v>
      </c>
      <c r="AL20" s="22">
        <f t="shared" si="2"/>
        <v>74.875</v>
      </c>
      <c r="AM20" s="40">
        <f t="shared" si="3"/>
        <v>84.7705555555555</v>
      </c>
      <c r="AN20" s="41">
        <v>5.4</v>
      </c>
      <c r="AO20" s="41">
        <f t="shared" si="4"/>
        <v>185.170555555556</v>
      </c>
    </row>
    <row r="21" spans="1:41">
      <c r="A21" s="21"/>
      <c r="B21" s="21"/>
      <c r="C21" s="21"/>
      <c r="D21" s="21"/>
      <c r="E21" s="21">
        <v>19</v>
      </c>
      <c r="F21" s="21"/>
      <c r="G21" s="21"/>
      <c r="H21" s="21" t="s">
        <v>99</v>
      </c>
      <c r="I21" s="21" t="s">
        <v>106</v>
      </c>
      <c r="J21" s="21" t="s">
        <v>74</v>
      </c>
      <c r="K21" s="21" t="s">
        <v>70</v>
      </c>
      <c r="L21" s="21" t="s">
        <v>93</v>
      </c>
      <c r="M21" s="21" t="s">
        <v>94</v>
      </c>
      <c r="N21" s="21" t="s">
        <v>73</v>
      </c>
      <c r="O21" s="21" t="s">
        <v>71</v>
      </c>
      <c r="P21" s="21" t="s">
        <v>77</v>
      </c>
      <c r="Q21" s="21" t="s">
        <v>80</v>
      </c>
      <c r="R21" s="21" t="s">
        <v>67</v>
      </c>
      <c r="S21" s="21" t="s">
        <v>74</v>
      </c>
      <c r="T21" s="21" t="s">
        <v>93</v>
      </c>
      <c r="U21" s="21" t="s">
        <v>70</v>
      </c>
      <c r="V21" s="21"/>
      <c r="W21" s="21" t="s">
        <v>101</v>
      </c>
      <c r="X21" s="21" t="s">
        <v>101</v>
      </c>
      <c r="Y21" s="21" t="s">
        <v>99</v>
      </c>
      <c r="Z21" s="21" t="s">
        <v>78</v>
      </c>
      <c r="AA21" s="21" t="s">
        <v>87</v>
      </c>
      <c r="AB21" s="21" t="s">
        <v>106</v>
      </c>
      <c r="AC21" s="21" t="s">
        <v>71</v>
      </c>
      <c r="AD21" s="22">
        <f>(H21*2+I21*2+J21*2+K21*2+L21*0.5+M21*3+N21*2+O21*2+P21*2+Q21*2+R21*2+S21*3+T21*1+U21*1+W21*2+X21*2+Y21*2+Z21*1.5+AA21*3+AB21*4+AC21*2)/43</f>
        <v>80.6395348837209</v>
      </c>
      <c r="AE21" s="22" t="s">
        <v>104</v>
      </c>
      <c r="AF21" s="22">
        <f t="shared" si="0"/>
        <v>84.6395348837209</v>
      </c>
      <c r="AG21" s="22">
        <v>95</v>
      </c>
      <c r="AH21" s="39" t="s">
        <v>68</v>
      </c>
      <c r="AI21" s="39" t="s">
        <v>76</v>
      </c>
      <c r="AJ21" s="22">
        <f t="shared" si="1"/>
        <v>82.5</v>
      </c>
      <c r="AK21" s="22">
        <v>25</v>
      </c>
      <c r="AL21" s="22">
        <f t="shared" si="2"/>
        <v>86.875</v>
      </c>
      <c r="AM21" s="40">
        <f t="shared" si="3"/>
        <v>85.0866279069767</v>
      </c>
      <c r="AN21" s="41">
        <v>4.3</v>
      </c>
      <c r="AO21" s="41">
        <f t="shared" si="4"/>
        <v>184.386627906977</v>
      </c>
    </row>
    <row r="22" spans="1:41">
      <c r="A22" s="21"/>
      <c r="B22" s="21"/>
      <c r="C22" s="21"/>
      <c r="D22" s="21"/>
      <c r="E22" s="21">
        <v>20</v>
      </c>
      <c r="F22" s="21"/>
      <c r="G22" s="21"/>
      <c r="H22" s="21" t="s">
        <v>80</v>
      </c>
      <c r="I22" s="21" t="s">
        <v>100</v>
      </c>
      <c r="J22" s="21" t="s">
        <v>87</v>
      </c>
      <c r="K22" s="21" t="s">
        <v>70</v>
      </c>
      <c r="L22" s="21" t="s">
        <v>70</v>
      </c>
      <c r="M22" s="21" t="s">
        <v>68</v>
      </c>
      <c r="N22" s="21" t="s">
        <v>74</v>
      </c>
      <c r="O22" s="21" t="s">
        <v>71</v>
      </c>
      <c r="P22" s="21" t="s">
        <v>78</v>
      </c>
      <c r="Q22" s="21" t="s">
        <v>70</v>
      </c>
      <c r="R22" s="21" t="s">
        <v>78</v>
      </c>
      <c r="S22" s="21" t="s">
        <v>100</v>
      </c>
      <c r="T22" s="21" t="s">
        <v>70</v>
      </c>
      <c r="U22" s="21" t="s">
        <v>70</v>
      </c>
      <c r="V22" s="21" t="s">
        <v>70</v>
      </c>
      <c r="W22" s="21" t="s">
        <v>109</v>
      </c>
      <c r="X22" s="21" t="s">
        <v>107</v>
      </c>
      <c r="Y22" s="21" t="s">
        <v>85</v>
      </c>
      <c r="Z22" s="21" t="s">
        <v>94</v>
      </c>
      <c r="AA22" s="21" t="s">
        <v>77</v>
      </c>
      <c r="AB22" s="21" t="s">
        <v>99</v>
      </c>
      <c r="AC22" s="21" t="s">
        <v>71</v>
      </c>
      <c r="AD22" s="22">
        <f>(H22*2+I22*2+J22*2+K22*2+L22*0.5+M22*3+N22*2+O22*2+P22*2+Q22*2+R22*2+S22*3+T22*1+U22*1+V22*2+W22*2+X22*2+Y22*2+Z22*1.5+AA22*3+AB22*4+AC22*2)/45</f>
        <v>82.1888888888889</v>
      </c>
      <c r="AE22" s="22" t="s">
        <v>79</v>
      </c>
      <c r="AF22" s="22">
        <f t="shared" si="0"/>
        <v>84.1888888888889</v>
      </c>
      <c r="AG22" s="22">
        <v>95</v>
      </c>
      <c r="AH22" s="39" t="s">
        <v>111</v>
      </c>
      <c r="AI22" s="39" t="s">
        <v>96</v>
      </c>
      <c r="AJ22" s="22">
        <f t="shared" si="1"/>
        <v>69</v>
      </c>
      <c r="AK22" s="22">
        <v>25</v>
      </c>
      <c r="AL22" s="22">
        <f t="shared" si="2"/>
        <v>76.75</v>
      </c>
      <c r="AM22" s="40">
        <f t="shared" si="3"/>
        <v>82.7011111111111</v>
      </c>
      <c r="AN22" s="41">
        <v>6.5</v>
      </c>
      <c r="AO22" s="41">
        <f t="shared" si="4"/>
        <v>184.201111111111</v>
      </c>
    </row>
    <row r="23" spans="1:41">
      <c r="A23" s="21"/>
      <c r="B23" s="21"/>
      <c r="C23" s="21"/>
      <c r="D23" s="21"/>
      <c r="E23" s="21">
        <v>21</v>
      </c>
      <c r="F23" s="21"/>
      <c r="G23" s="21"/>
      <c r="H23" s="21" t="s">
        <v>77</v>
      </c>
      <c r="I23" s="21" t="s">
        <v>73</v>
      </c>
      <c r="J23" s="21" t="s">
        <v>70</v>
      </c>
      <c r="K23" s="21" t="s">
        <v>71</v>
      </c>
      <c r="L23" s="21" t="s">
        <v>70</v>
      </c>
      <c r="M23" s="21" t="s">
        <v>70</v>
      </c>
      <c r="N23" s="21" t="s">
        <v>97</v>
      </c>
      <c r="O23" s="21" t="s">
        <v>71</v>
      </c>
      <c r="P23" s="21" t="s">
        <v>70</v>
      </c>
      <c r="Q23" s="21" t="s">
        <v>93</v>
      </c>
      <c r="R23" s="21" t="s">
        <v>70</v>
      </c>
      <c r="S23" s="21" t="s">
        <v>78</v>
      </c>
      <c r="T23" s="21" t="s">
        <v>93</v>
      </c>
      <c r="U23" s="21" t="s">
        <v>70</v>
      </c>
      <c r="V23" s="21" t="s">
        <v>70</v>
      </c>
      <c r="W23" s="21" t="s">
        <v>100</v>
      </c>
      <c r="X23" s="21" t="s">
        <v>111</v>
      </c>
      <c r="Y23" s="21" t="s">
        <v>87</v>
      </c>
      <c r="Z23" s="21" t="s">
        <v>80</v>
      </c>
      <c r="AA23" s="21" t="s">
        <v>85</v>
      </c>
      <c r="AB23" s="21" t="s">
        <v>86</v>
      </c>
      <c r="AC23" s="21" t="s">
        <v>71</v>
      </c>
      <c r="AD23" s="22">
        <f>(H23*2+I23*2+J23*2+K23*2+L23*0.5+M23*3+N23*2+O23*2+P23*2+Q23*2+R23*2+S23*3+T23*1+U23*1+V23*2+W23*2+X23*2+Y23*2+Z23*1.5+AA23*3+AB23*4+AC23*2)/45</f>
        <v>82.8</v>
      </c>
      <c r="AE23" s="22" t="s">
        <v>79</v>
      </c>
      <c r="AF23" s="22">
        <f t="shared" si="0"/>
        <v>84.8</v>
      </c>
      <c r="AG23" s="22">
        <v>95</v>
      </c>
      <c r="AH23" s="39" t="s">
        <v>73</v>
      </c>
      <c r="AI23" s="39" t="s">
        <v>76</v>
      </c>
      <c r="AJ23" s="22">
        <f t="shared" si="1"/>
        <v>83.5</v>
      </c>
      <c r="AK23" s="22">
        <v>25</v>
      </c>
      <c r="AL23" s="22">
        <f t="shared" si="2"/>
        <v>87.625</v>
      </c>
      <c r="AM23" s="40">
        <f t="shared" si="3"/>
        <v>85.365</v>
      </c>
      <c r="AN23" s="41">
        <v>3.8</v>
      </c>
      <c r="AO23" s="41">
        <f t="shared" si="4"/>
        <v>184.165</v>
      </c>
    </row>
    <row r="24" spans="1:41">
      <c r="A24" s="21"/>
      <c r="B24" s="21"/>
      <c r="C24" s="21"/>
      <c r="D24" s="21"/>
      <c r="E24" s="21">
        <v>22</v>
      </c>
      <c r="F24" s="21"/>
      <c r="G24" s="21"/>
      <c r="H24" s="21" t="s">
        <v>67</v>
      </c>
      <c r="I24" s="21" t="s">
        <v>85</v>
      </c>
      <c r="J24" s="21" t="s">
        <v>113</v>
      </c>
      <c r="K24" s="21" t="s">
        <v>71</v>
      </c>
      <c r="L24" s="21" t="s">
        <v>70</v>
      </c>
      <c r="M24" s="21" t="s">
        <v>73</v>
      </c>
      <c r="N24" s="21" t="s">
        <v>68</v>
      </c>
      <c r="O24" s="21" t="s">
        <v>71</v>
      </c>
      <c r="P24" s="21" t="s">
        <v>80</v>
      </c>
      <c r="Q24" s="21" t="s">
        <v>75</v>
      </c>
      <c r="R24" s="21" t="s">
        <v>74</v>
      </c>
      <c r="S24" s="21" t="s">
        <v>85</v>
      </c>
      <c r="T24" s="21" t="s">
        <v>70</v>
      </c>
      <c r="U24" s="21" t="s">
        <v>70</v>
      </c>
      <c r="V24" s="21" t="s">
        <v>70</v>
      </c>
      <c r="W24" s="21" t="s">
        <v>96</v>
      </c>
      <c r="X24" s="21" t="s">
        <v>87</v>
      </c>
      <c r="Y24" s="21" t="s">
        <v>99</v>
      </c>
      <c r="Z24" s="21" t="s">
        <v>76</v>
      </c>
      <c r="AA24" s="21" t="s">
        <v>67</v>
      </c>
      <c r="AB24" s="21" t="s">
        <v>97</v>
      </c>
      <c r="AC24" s="21" t="s">
        <v>71</v>
      </c>
      <c r="AD24" s="22">
        <f>(H24*2+I24*2+J24*2+K24*2+L24*0.5+M24*3+N24*2+O24*2+P24*2+Q24*2+R24*2+S24*3+T24*1+U24*1+V24*2+W24*2+X24*2+Y24*2+Z24*1.5+AA24*3+AB24*4+AC24*2)/45</f>
        <v>85.0666666666667</v>
      </c>
      <c r="AE24" s="22" t="s">
        <v>79</v>
      </c>
      <c r="AF24" s="22">
        <f t="shared" si="0"/>
        <v>87.0666666666667</v>
      </c>
      <c r="AG24" s="22">
        <v>95</v>
      </c>
      <c r="AH24" s="39" t="s">
        <v>114</v>
      </c>
      <c r="AI24" s="39" t="s">
        <v>92</v>
      </c>
      <c r="AJ24" s="22">
        <f t="shared" si="1"/>
        <v>66</v>
      </c>
      <c r="AK24" s="22">
        <v>25</v>
      </c>
      <c r="AL24" s="22">
        <f t="shared" si="2"/>
        <v>74.5</v>
      </c>
      <c r="AM24" s="40">
        <f t="shared" si="3"/>
        <v>84.5533333333333</v>
      </c>
      <c r="AN24" s="41">
        <v>4.6</v>
      </c>
      <c r="AO24" s="41">
        <f t="shared" si="4"/>
        <v>184.153333333333</v>
      </c>
    </row>
    <row r="25" spans="1:41">
      <c r="A25" s="21"/>
      <c r="B25" s="21"/>
      <c r="C25" s="21"/>
      <c r="D25" s="21"/>
      <c r="E25" s="21">
        <v>23</v>
      </c>
      <c r="F25" s="21"/>
      <c r="G25" s="21"/>
      <c r="H25" s="21" t="s">
        <v>68</v>
      </c>
      <c r="I25" s="21" t="s">
        <v>86</v>
      </c>
      <c r="J25" s="21" t="s">
        <v>77</v>
      </c>
      <c r="K25" s="21" t="s">
        <v>93</v>
      </c>
      <c r="L25" s="21" t="s">
        <v>111</v>
      </c>
      <c r="M25" s="21" t="s">
        <v>87</v>
      </c>
      <c r="N25" s="21" t="s">
        <v>97</v>
      </c>
      <c r="O25" s="21" t="s">
        <v>70</v>
      </c>
      <c r="P25" s="21" t="s">
        <v>77</v>
      </c>
      <c r="Q25" s="21" t="s">
        <v>77</v>
      </c>
      <c r="R25" s="21" t="s">
        <v>74</v>
      </c>
      <c r="S25" s="21" t="s">
        <v>78</v>
      </c>
      <c r="T25" s="21" t="s">
        <v>70</v>
      </c>
      <c r="U25" s="21" t="s">
        <v>70</v>
      </c>
      <c r="V25" s="21"/>
      <c r="W25" s="21" t="s">
        <v>70</v>
      </c>
      <c r="X25" s="21" t="s">
        <v>99</v>
      </c>
      <c r="Y25" s="21" t="s">
        <v>97</v>
      </c>
      <c r="Z25" s="21" t="s">
        <v>93</v>
      </c>
      <c r="AA25" s="21" t="s">
        <v>72</v>
      </c>
      <c r="AB25" s="21" t="s">
        <v>85</v>
      </c>
      <c r="AC25" s="21" t="s">
        <v>71</v>
      </c>
      <c r="AD25" s="22">
        <f>(H25*2+I25*2+J25*2+K25*2+L25*0.5+M25*3+N25*2+O25*2+P25*2+Q25*2+R25*2+S25*3+T25*1+U25*1+W25*2+X25*2+Y25*2+Z25*1.5+AA25*3+AB25*4+AC25*2)/43</f>
        <v>82.7674418604651</v>
      </c>
      <c r="AE25" s="22" t="s">
        <v>88</v>
      </c>
      <c r="AF25" s="22">
        <f t="shared" si="0"/>
        <v>85.7674418604651</v>
      </c>
      <c r="AG25" s="22">
        <v>95</v>
      </c>
      <c r="AH25" s="39" t="s">
        <v>68</v>
      </c>
      <c r="AI25" s="39" t="s">
        <v>77</v>
      </c>
      <c r="AJ25" s="22">
        <f t="shared" si="1"/>
        <v>84</v>
      </c>
      <c r="AK25" s="22">
        <v>25</v>
      </c>
      <c r="AL25" s="22">
        <f t="shared" si="2"/>
        <v>88</v>
      </c>
      <c r="AM25" s="40">
        <f t="shared" si="3"/>
        <v>86.2139534883721</v>
      </c>
      <c r="AN25" s="41">
        <v>2.5</v>
      </c>
      <c r="AO25" s="41">
        <f t="shared" si="4"/>
        <v>183.713953488372</v>
      </c>
    </row>
    <row r="26" spans="1:41">
      <c r="A26" s="21"/>
      <c r="B26" s="21"/>
      <c r="C26" s="21"/>
      <c r="D26" s="21"/>
      <c r="E26" s="21">
        <v>24</v>
      </c>
      <c r="F26" s="21"/>
      <c r="G26" s="21"/>
      <c r="H26" s="21">
        <v>86</v>
      </c>
      <c r="I26" s="21">
        <v>86</v>
      </c>
      <c r="J26" s="21">
        <v>86</v>
      </c>
      <c r="K26" s="21">
        <v>86</v>
      </c>
      <c r="L26" s="21">
        <v>86</v>
      </c>
      <c r="M26" s="21">
        <v>86</v>
      </c>
      <c r="N26" s="21">
        <v>86</v>
      </c>
      <c r="O26" s="21">
        <v>86</v>
      </c>
      <c r="P26" s="21">
        <v>86</v>
      </c>
      <c r="Q26" s="21">
        <v>86</v>
      </c>
      <c r="R26" s="21">
        <v>86</v>
      </c>
      <c r="S26" s="21">
        <v>86</v>
      </c>
      <c r="T26" s="21" t="s">
        <v>70</v>
      </c>
      <c r="U26" s="21" t="s">
        <v>70</v>
      </c>
      <c r="V26" s="21" t="s">
        <v>71</v>
      </c>
      <c r="W26" s="21" t="s">
        <v>99</v>
      </c>
      <c r="X26" s="21" t="s">
        <v>112</v>
      </c>
      <c r="Y26" s="21" t="s">
        <v>85</v>
      </c>
      <c r="Z26" s="21" t="s">
        <v>76</v>
      </c>
      <c r="AA26" s="21" t="s">
        <v>99</v>
      </c>
      <c r="AB26" s="21" t="s">
        <v>100</v>
      </c>
      <c r="AC26" s="21" t="s">
        <v>71</v>
      </c>
      <c r="AD26" s="22">
        <f>(H26*2+I26*2+J26*2+K26*2+L26*0.5+M26*3+N26*2+O26*2+P26*2+Q26*2+R26*2+S26*3+T26*1+U26*1+V26*2+W26*2+X26*2+Y26*2+Z26*1.5+AA26*3+AB26*4+AC26*2)/45</f>
        <v>84.3222222222222</v>
      </c>
      <c r="AE26" s="22">
        <v>1</v>
      </c>
      <c r="AF26" s="22">
        <f t="shared" si="0"/>
        <v>85.3222222222222</v>
      </c>
      <c r="AG26" s="22">
        <v>95</v>
      </c>
      <c r="AH26" s="39">
        <v>86</v>
      </c>
      <c r="AI26" s="39" t="s">
        <v>70</v>
      </c>
      <c r="AJ26" s="22">
        <f t="shared" si="1"/>
        <v>85.5</v>
      </c>
      <c r="AK26" s="22">
        <v>25</v>
      </c>
      <c r="AL26" s="22">
        <f t="shared" si="2"/>
        <v>89.125</v>
      </c>
      <c r="AM26" s="40">
        <f t="shared" si="3"/>
        <v>86.0827777777778</v>
      </c>
      <c r="AN26" s="41">
        <v>2.5</v>
      </c>
      <c r="AO26" s="41">
        <f t="shared" si="4"/>
        <v>183.582777777778</v>
      </c>
    </row>
    <row r="27" spans="1:41">
      <c r="A27" s="21"/>
      <c r="B27" s="21"/>
      <c r="C27" s="21"/>
      <c r="D27" s="21"/>
      <c r="E27" s="21">
        <v>25</v>
      </c>
      <c r="F27" s="21"/>
      <c r="G27" s="21"/>
      <c r="H27" s="21" t="s">
        <v>73</v>
      </c>
      <c r="I27" s="21" t="s">
        <v>80</v>
      </c>
      <c r="J27" s="21" t="s">
        <v>76</v>
      </c>
      <c r="K27" s="21" t="s">
        <v>93</v>
      </c>
      <c r="L27" s="21" t="s">
        <v>93</v>
      </c>
      <c r="M27" s="21" t="s">
        <v>102</v>
      </c>
      <c r="N27" s="21" t="s">
        <v>76</v>
      </c>
      <c r="O27" s="21" t="s">
        <v>70</v>
      </c>
      <c r="P27" s="21" t="s">
        <v>78</v>
      </c>
      <c r="Q27" s="21" t="s">
        <v>73</v>
      </c>
      <c r="R27" s="21" t="s">
        <v>70</v>
      </c>
      <c r="S27" s="21" t="s">
        <v>70</v>
      </c>
      <c r="T27" s="21" t="s">
        <v>93</v>
      </c>
      <c r="U27" s="21" t="s">
        <v>71</v>
      </c>
      <c r="V27" s="21" t="s">
        <v>71</v>
      </c>
      <c r="W27" s="21" t="s">
        <v>73</v>
      </c>
      <c r="X27" s="21" t="s">
        <v>92</v>
      </c>
      <c r="Y27" s="21" t="s">
        <v>99</v>
      </c>
      <c r="Z27" s="21" t="s">
        <v>102</v>
      </c>
      <c r="AA27" s="21" t="s">
        <v>72</v>
      </c>
      <c r="AB27" s="21" t="s">
        <v>68</v>
      </c>
      <c r="AC27" s="21" t="s">
        <v>70</v>
      </c>
      <c r="AD27" s="22">
        <f>(H27*2+I27*2+J27*2+K27*2+L27*0.5+M27*3+N27*2+O27*2+P27*2+Q27*2+R27*2+S27*3+T27*1+U27*1+V27*2+W27*2+X27*2+Y27*2+Z27*1.5+AA27*3+AB27*4+AC27*2)/45</f>
        <v>83.6222222222222</v>
      </c>
      <c r="AE27" s="22" t="s">
        <v>79</v>
      </c>
      <c r="AF27" s="22">
        <f t="shared" si="0"/>
        <v>85.6222222222222</v>
      </c>
      <c r="AG27" s="22">
        <v>95</v>
      </c>
      <c r="AH27" s="39" t="s">
        <v>102</v>
      </c>
      <c r="AI27" s="39" t="s">
        <v>77</v>
      </c>
      <c r="AJ27" s="22">
        <f t="shared" si="1"/>
        <v>82.5</v>
      </c>
      <c r="AK27" s="22">
        <v>25</v>
      </c>
      <c r="AL27" s="22">
        <f t="shared" si="2"/>
        <v>86.875</v>
      </c>
      <c r="AM27" s="40">
        <f t="shared" si="3"/>
        <v>85.8727777777778</v>
      </c>
      <c r="AN27" s="41">
        <v>2.5</v>
      </c>
      <c r="AO27" s="41">
        <f t="shared" si="4"/>
        <v>183.372777777778</v>
      </c>
    </row>
    <row r="28" spans="1:41">
      <c r="A28" s="21"/>
      <c r="B28" s="21"/>
      <c r="C28" s="21"/>
      <c r="D28" s="21"/>
      <c r="E28" s="21">
        <v>26</v>
      </c>
      <c r="F28" s="21"/>
      <c r="G28" s="21"/>
      <c r="H28" s="21" t="s">
        <v>85</v>
      </c>
      <c r="I28" s="21" t="s">
        <v>109</v>
      </c>
      <c r="J28" s="21" t="s">
        <v>70</v>
      </c>
      <c r="K28" s="21" t="s">
        <v>71</v>
      </c>
      <c r="L28" s="21" t="s">
        <v>70</v>
      </c>
      <c r="M28" s="21" t="s">
        <v>87</v>
      </c>
      <c r="N28" s="21" t="s">
        <v>102</v>
      </c>
      <c r="O28" s="21" t="s">
        <v>71</v>
      </c>
      <c r="P28" s="21" t="s">
        <v>77</v>
      </c>
      <c r="Q28" s="21" t="s">
        <v>77</v>
      </c>
      <c r="R28" s="21" t="s">
        <v>78</v>
      </c>
      <c r="S28" s="21" t="s">
        <v>77</v>
      </c>
      <c r="T28" s="21" t="s">
        <v>71</v>
      </c>
      <c r="U28" s="21" t="s">
        <v>70</v>
      </c>
      <c r="V28" s="21"/>
      <c r="W28" s="21" t="s">
        <v>76</v>
      </c>
      <c r="X28" s="21" t="s">
        <v>101</v>
      </c>
      <c r="Y28" s="21" t="s">
        <v>96</v>
      </c>
      <c r="Z28" s="21" t="s">
        <v>106</v>
      </c>
      <c r="AA28" s="21" t="s">
        <v>78</v>
      </c>
      <c r="AB28" s="21" t="s">
        <v>94</v>
      </c>
      <c r="AC28" s="21" t="s">
        <v>71</v>
      </c>
      <c r="AD28" s="22">
        <f>(H28*2+I28*2+J28*2+K28*2+L28*0.5+M28*3+N28*2+O28*2+P28*2+Q28*2+R28*2+S28*3+T28*1+U28*1+W28*2+X28*2+Y28*2+Z28*1.5+AA28*3+AB28*4+AC28*2)/43</f>
        <v>82.0930232558139</v>
      </c>
      <c r="AE28" s="22" t="s">
        <v>88</v>
      </c>
      <c r="AF28" s="22">
        <f t="shared" si="0"/>
        <v>85.0930232558139</v>
      </c>
      <c r="AG28" s="22">
        <v>95</v>
      </c>
      <c r="AH28" s="39" t="s">
        <v>97</v>
      </c>
      <c r="AI28" s="39" t="s">
        <v>76</v>
      </c>
      <c r="AJ28" s="22">
        <f t="shared" si="1"/>
        <v>79.5</v>
      </c>
      <c r="AK28" s="22">
        <v>25</v>
      </c>
      <c r="AL28" s="22">
        <f t="shared" si="2"/>
        <v>84.625</v>
      </c>
      <c r="AM28" s="40">
        <f t="shared" si="3"/>
        <v>84.9994186046512</v>
      </c>
      <c r="AN28" s="41">
        <v>3.1</v>
      </c>
      <c r="AO28" s="41">
        <f t="shared" si="4"/>
        <v>183.099418604651</v>
      </c>
    </row>
    <row r="29" spans="1:41">
      <c r="A29" s="21"/>
      <c r="B29" s="21"/>
      <c r="C29" s="21"/>
      <c r="D29" s="21"/>
      <c r="E29" s="21">
        <v>27</v>
      </c>
      <c r="F29" s="21"/>
      <c r="G29" s="21"/>
      <c r="H29" s="21" t="s">
        <v>68</v>
      </c>
      <c r="I29" s="21" t="s">
        <v>103</v>
      </c>
      <c r="J29" s="21" t="s">
        <v>73</v>
      </c>
      <c r="K29" s="21" t="s">
        <v>71</v>
      </c>
      <c r="L29" s="21" t="s">
        <v>70</v>
      </c>
      <c r="M29" s="21" t="s">
        <v>99</v>
      </c>
      <c r="N29" s="21" t="s">
        <v>96</v>
      </c>
      <c r="O29" s="21" t="s">
        <v>71</v>
      </c>
      <c r="P29" s="21" t="s">
        <v>80</v>
      </c>
      <c r="Q29" s="21" t="s">
        <v>80</v>
      </c>
      <c r="R29" s="21" t="s">
        <v>73</v>
      </c>
      <c r="S29" s="21" t="s">
        <v>78</v>
      </c>
      <c r="T29" s="21" t="s">
        <v>70</v>
      </c>
      <c r="U29" s="21" t="s">
        <v>70</v>
      </c>
      <c r="V29" s="21"/>
      <c r="W29" s="21" t="s">
        <v>68</v>
      </c>
      <c r="X29" s="21" t="s">
        <v>97</v>
      </c>
      <c r="Y29" s="21" t="s">
        <v>73</v>
      </c>
      <c r="Z29" s="21" t="s">
        <v>73</v>
      </c>
      <c r="AA29" s="21" t="s">
        <v>101</v>
      </c>
      <c r="AB29" s="21" t="s">
        <v>101</v>
      </c>
      <c r="AC29" s="21" t="s">
        <v>71</v>
      </c>
      <c r="AD29" s="22">
        <f>(H29*2+I29*2+J29*2+K29*2+L29*0.5+M29*3+N29*2+O29*2+P29*2+Q29*2+R29*2+S29*3+T29*1+U29*1+W29*2+X29*2+Y29*2+Z29*1.5+AA29*3+AB29*4+AC29*2)/43</f>
        <v>82.0348837209302</v>
      </c>
      <c r="AE29" s="22" t="s">
        <v>79</v>
      </c>
      <c r="AF29" s="22">
        <f t="shared" si="0"/>
        <v>84.0348837209302</v>
      </c>
      <c r="AG29" s="22">
        <v>95</v>
      </c>
      <c r="AH29" s="39" t="s">
        <v>102</v>
      </c>
      <c r="AI29" s="39" t="s">
        <v>85</v>
      </c>
      <c r="AJ29" s="22">
        <f t="shared" si="1"/>
        <v>79.5</v>
      </c>
      <c r="AK29" s="22">
        <v>25</v>
      </c>
      <c r="AL29" s="22">
        <f t="shared" si="2"/>
        <v>84.625</v>
      </c>
      <c r="AM29" s="40">
        <f t="shared" si="3"/>
        <v>84.1529069767442</v>
      </c>
      <c r="AN29" s="41">
        <v>3.8</v>
      </c>
      <c r="AO29" s="41">
        <f t="shared" si="4"/>
        <v>182.952906976744</v>
      </c>
    </row>
    <row r="30" spans="1:41">
      <c r="A30" s="21"/>
      <c r="B30" s="21"/>
      <c r="C30" s="21"/>
      <c r="D30" s="21"/>
      <c r="E30" s="21">
        <v>28</v>
      </c>
      <c r="F30" s="21"/>
      <c r="G30" s="21"/>
      <c r="H30" s="21" t="s">
        <v>73</v>
      </c>
      <c r="I30" s="21" t="s">
        <v>70</v>
      </c>
      <c r="J30" s="21" t="s">
        <v>83</v>
      </c>
      <c r="K30" s="21" t="s">
        <v>70</v>
      </c>
      <c r="L30" s="21" t="s">
        <v>71</v>
      </c>
      <c r="M30" s="21" t="s">
        <v>100</v>
      </c>
      <c r="N30" s="21" t="s">
        <v>97</v>
      </c>
      <c r="O30" s="21" t="s">
        <v>71</v>
      </c>
      <c r="P30" s="21" t="s">
        <v>70</v>
      </c>
      <c r="Q30" s="21" t="s">
        <v>78</v>
      </c>
      <c r="R30" s="21" t="s">
        <v>74</v>
      </c>
      <c r="S30" s="21" t="s">
        <v>67</v>
      </c>
      <c r="T30" s="21" t="s">
        <v>93</v>
      </c>
      <c r="U30" s="21" t="s">
        <v>71</v>
      </c>
      <c r="V30" s="21" t="s">
        <v>70</v>
      </c>
      <c r="W30" s="21" t="s">
        <v>101</v>
      </c>
      <c r="X30" s="21" t="s">
        <v>111</v>
      </c>
      <c r="Y30" s="21" t="s">
        <v>68</v>
      </c>
      <c r="Z30" s="21" t="s">
        <v>96</v>
      </c>
      <c r="AA30" s="21" t="s">
        <v>93</v>
      </c>
      <c r="AB30" s="21" t="s">
        <v>103</v>
      </c>
      <c r="AC30" s="21" t="s">
        <v>71</v>
      </c>
      <c r="AD30" s="22">
        <f>(H30*2+I30*2+J30*2+K30*2+L30*0.5+M30*3+N30*2+O30*2+P30*2+Q30*2+R30*2+S30*3+T30*1+U30*1+V30*2+W30*2+X30*2+Y30*2+Z30*1.5+AA30*3+AB30*4+AC30*2)/45</f>
        <v>81.8444444444444</v>
      </c>
      <c r="AE30" s="22" t="s">
        <v>79</v>
      </c>
      <c r="AF30" s="22">
        <f t="shared" si="0"/>
        <v>83.8444444444444</v>
      </c>
      <c r="AG30" s="22">
        <v>95</v>
      </c>
      <c r="AH30" s="39" t="s">
        <v>92</v>
      </c>
      <c r="AI30" s="39" t="s">
        <v>97</v>
      </c>
      <c r="AJ30" s="22">
        <f t="shared" si="1"/>
        <v>73.5</v>
      </c>
      <c r="AK30" s="22">
        <v>25</v>
      </c>
      <c r="AL30" s="22">
        <f t="shared" si="2"/>
        <v>80.125</v>
      </c>
      <c r="AM30" s="40">
        <f t="shared" si="3"/>
        <v>83.1005555555556</v>
      </c>
      <c r="AN30" s="41">
        <v>4.4</v>
      </c>
      <c r="AO30" s="41">
        <f t="shared" si="4"/>
        <v>182.500555555556</v>
      </c>
    </row>
    <row r="31" spans="1:41">
      <c r="A31" s="21"/>
      <c r="B31" s="21"/>
      <c r="C31" s="21"/>
      <c r="D31" s="21"/>
      <c r="E31" s="21">
        <v>29</v>
      </c>
      <c r="F31" s="21"/>
      <c r="G31" s="21"/>
      <c r="H31" s="21" t="s">
        <v>70</v>
      </c>
      <c r="I31" s="21" t="s">
        <v>103</v>
      </c>
      <c r="J31" s="21" t="s">
        <v>99</v>
      </c>
      <c r="K31" s="21" t="s">
        <v>70</v>
      </c>
      <c r="L31" s="21" t="s">
        <v>93</v>
      </c>
      <c r="M31" s="21" t="s">
        <v>97</v>
      </c>
      <c r="N31" s="21" t="s">
        <v>70</v>
      </c>
      <c r="O31" s="21" t="s">
        <v>70</v>
      </c>
      <c r="P31" s="21" t="s">
        <v>77</v>
      </c>
      <c r="Q31" s="21" t="s">
        <v>80</v>
      </c>
      <c r="R31" s="21" t="s">
        <v>72</v>
      </c>
      <c r="S31" s="21" t="s">
        <v>77</v>
      </c>
      <c r="T31" s="21" t="s">
        <v>93</v>
      </c>
      <c r="U31" s="21" t="s">
        <v>70</v>
      </c>
      <c r="V31" s="21" t="s">
        <v>70</v>
      </c>
      <c r="W31" s="21" t="s">
        <v>96</v>
      </c>
      <c r="X31" s="21" t="s">
        <v>94</v>
      </c>
      <c r="Y31" s="21" t="s">
        <v>87</v>
      </c>
      <c r="Z31" s="21" t="s">
        <v>67</v>
      </c>
      <c r="AA31" s="21" t="s">
        <v>96</v>
      </c>
      <c r="AB31" s="21" t="s">
        <v>101</v>
      </c>
      <c r="AC31" s="21" t="s">
        <v>71</v>
      </c>
      <c r="AD31" s="22">
        <f>(H31*2+I31*2+J31*2+K31*2+L31*0.5+M31*3+N31*2+O31*2+P31*2+Q31*2+R31*2+S31*3+T31*1+U31*1+V31*2+W31*2+X31*2+Y31*2+Z31*1.5+AA31*3+AB31*4+AC31*2)/45</f>
        <v>80.6222222222222</v>
      </c>
      <c r="AE31" s="22" t="s">
        <v>79</v>
      </c>
      <c r="AF31" s="22">
        <f t="shared" si="0"/>
        <v>82.6222222222222</v>
      </c>
      <c r="AG31" s="22">
        <v>95</v>
      </c>
      <c r="AH31" s="39" t="s">
        <v>96</v>
      </c>
      <c r="AI31" s="39" t="s">
        <v>93</v>
      </c>
      <c r="AJ31" s="22">
        <f t="shared" si="1"/>
        <v>74</v>
      </c>
      <c r="AK31" s="22">
        <v>25</v>
      </c>
      <c r="AL31" s="22">
        <f t="shared" si="2"/>
        <v>80.5</v>
      </c>
      <c r="AM31" s="40">
        <f t="shared" si="3"/>
        <v>82.1977777777778</v>
      </c>
      <c r="AN31" s="41">
        <v>4.1</v>
      </c>
      <c r="AO31" s="41">
        <f t="shared" si="4"/>
        <v>181.297777777778</v>
      </c>
    </row>
    <row r="32" spans="1:41">
      <c r="A32" s="21"/>
      <c r="B32" s="21"/>
      <c r="C32" s="21"/>
      <c r="D32" s="21"/>
      <c r="E32" s="21">
        <v>30</v>
      </c>
      <c r="F32" s="21"/>
      <c r="G32" s="21"/>
      <c r="H32" s="21" t="s">
        <v>77</v>
      </c>
      <c r="I32" s="21" t="s">
        <v>94</v>
      </c>
      <c r="J32" s="21" t="s">
        <v>74</v>
      </c>
      <c r="K32" s="21" t="s">
        <v>70</v>
      </c>
      <c r="L32" s="21" t="s">
        <v>93</v>
      </c>
      <c r="M32" s="21" t="s">
        <v>99</v>
      </c>
      <c r="N32" s="21" t="s">
        <v>96</v>
      </c>
      <c r="O32" s="21" t="s">
        <v>70</v>
      </c>
      <c r="P32" s="21" t="s">
        <v>77</v>
      </c>
      <c r="Q32" s="21" t="s">
        <v>73</v>
      </c>
      <c r="R32" s="21" t="s">
        <v>67</v>
      </c>
      <c r="S32" s="21" t="s">
        <v>77</v>
      </c>
      <c r="T32" s="21" t="s">
        <v>70</v>
      </c>
      <c r="U32" s="21" t="s">
        <v>71</v>
      </c>
      <c r="V32" s="21" t="s">
        <v>70</v>
      </c>
      <c r="W32" s="21" t="s">
        <v>97</v>
      </c>
      <c r="X32" s="21" t="s">
        <v>112</v>
      </c>
      <c r="Y32" s="21" t="s">
        <v>73</v>
      </c>
      <c r="Z32" s="21" t="s">
        <v>94</v>
      </c>
      <c r="AA32" s="21" t="s">
        <v>78</v>
      </c>
      <c r="AB32" s="21" t="s">
        <v>94</v>
      </c>
      <c r="AC32" s="21" t="s">
        <v>71</v>
      </c>
      <c r="AD32" s="22">
        <f>(H32*2+I32*2+J32*2+K32*2+L32*0.5+M32*3+N32*2+O32*2+P32*2+Q32*2+R32*2+S32*3+T32*1+U32*1+V32*2+W32*2+X32*2+Y32*2+Z32*1.5+AA32*3+AB32*4+AC32*2)/45</f>
        <v>82.1444444444444</v>
      </c>
      <c r="AE32" s="22" t="s">
        <v>79</v>
      </c>
      <c r="AF32" s="22">
        <f t="shared" si="0"/>
        <v>84.1444444444444</v>
      </c>
      <c r="AG32" s="22">
        <v>95</v>
      </c>
      <c r="AH32" s="39" t="s">
        <v>85</v>
      </c>
      <c r="AI32" s="39" t="s">
        <v>77</v>
      </c>
      <c r="AJ32" s="22">
        <f t="shared" si="1"/>
        <v>83</v>
      </c>
      <c r="AK32" s="22">
        <v>25</v>
      </c>
      <c r="AL32" s="22">
        <f t="shared" si="2"/>
        <v>87.25</v>
      </c>
      <c r="AM32" s="40">
        <f t="shared" si="3"/>
        <v>84.7655555555556</v>
      </c>
      <c r="AN32" s="41">
        <v>1.3</v>
      </c>
      <c r="AO32" s="41">
        <f t="shared" si="4"/>
        <v>181.065555555556</v>
      </c>
    </row>
    <row r="33" spans="1:41">
      <c r="A33" s="21"/>
      <c r="B33" s="21"/>
      <c r="C33" s="21"/>
      <c r="D33" s="21"/>
      <c r="E33" s="21">
        <v>31</v>
      </c>
      <c r="F33" s="21"/>
      <c r="G33" s="21"/>
      <c r="H33" s="21" t="s">
        <v>74</v>
      </c>
      <c r="I33" s="21" t="s">
        <v>86</v>
      </c>
      <c r="J33" s="21" t="s">
        <v>77</v>
      </c>
      <c r="K33" s="21" t="s">
        <v>71</v>
      </c>
      <c r="L33" s="21" t="s">
        <v>70</v>
      </c>
      <c r="M33" s="21" t="s">
        <v>76</v>
      </c>
      <c r="N33" s="21" t="s">
        <v>77</v>
      </c>
      <c r="O33" s="21" t="s">
        <v>70</v>
      </c>
      <c r="P33" s="21" t="s">
        <v>77</v>
      </c>
      <c r="Q33" s="21" t="s">
        <v>67</v>
      </c>
      <c r="R33" s="21" t="s">
        <v>67</v>
      </c>
      <c r="S33" s="21" t="s">
        <v>73</v>
      </c>
      <c r="T33" s="21" t="s">
        <v>93</v>
      </c>
      <c r="U33" s="21" t="s">
        <v>71</v>
      </c>
      <c r="V33" s="21"/>
      <c r="W33" s="21" t="s">
        <v>86</v>
      </c>
      <c r="X33" s="21" t="s">
        <v>115</v>
      </c>
      <c r="Y33" s="21" t="s">
        <v>87</v>
      </c>
      <c r="Z33" s="21" t="s">
        <v>76</v>
      </c>
      <c r="AA33" s="21" t="s">
        <v>72</v>
      </c>
      <c r="AB33" s="21" t="s">
        <v>115</v>
      </c>
      <c r="AC33" s="21" t="s">
        <v>70</v>
      </c>
      <c r="AD33" s="22">
        <f>(H33*2+I33*2+J33*2+K33*2+L33*0.5+M33*3+N33*2+O33*2+P33*2+Q33*2+R33*2+S33*3+T33*1+U33*1+W33*2+X33*2+Y33*2+Z33*1.5+AA33*3+AB33*4+AC33*2)/43</f>
        <v>82.2093023255814</v>
      </c>
      <c r="AE33" s="22" t="s">
        <v>88</v>
      </c>
      <c r="AF33" s="22">
        <f t="shared" si="0"/>
        <v>85.2093023255814</v>
      </c>
      <c r="AG33" s="22">
        <v>95</v>
      </c>
      <c r="AH33" s="39" t="s">
        <v>85</v>
      </c>
      <c r="AI33" s="39" t="s">
        <v>76</v>
      </c>
      <c r="AJ33" s="22">
        <f t="shared" si="1"/>
        <v>81.5</v>
      </c>
      <c r="AK33" s="22">
        <v>25</v>
      </c>
      <c r="AL33" s="22">
        <f t="shared" si="2"/>
        <v>86.125</v>
      </c>
      <c r="AM33" s="40">
        <f t="shared" si="3"/>
        <v>85.3924418604651</v>
      </c>
      <c r="AN33" s="41">
        <v>0</v>
      </c>
      <c r="AO33" s="41">
        <f t="shared" si="4"/>
        <v>180.392441860465</v>
      </c>
    </row>
    <row r="34" spans="1:41">
      <c r="A34" s="21"/>
      <c r="B34" s="21"/>
      <c r="C34" s="21"/>
      <c r="D34" s="21"/>
      <c r="E34" s="21">
        <v>32</v>
      </c>
      <c r="F34" s="21"/>
      <c r="G34" s="21"/>
      <c r="H34" s="21" t="s">
        <v>67</v>
      </c>
      <c r="I34" s="21" t="s">
        <v>103</v>
      </c>
      <c r="J34" s="21" t="s">
        <v>93</v>
      </c>
      <c r="K34" s="21" t="s">
        <v>71</v>
      </c>
      <c r="L34" s="21" t="s">
        <v>70</v>
      </c>
      <c r="M34" s="21" t="s">
        <v>102</v>
      </c>
      <c r="N34" s="21" t="s">
        <v>96</v>
      </c>
      <c r="O34" s="21" t="s">
        <v>70</v>
      </c>
      <c r="P34" s="21" t="s">
        <v>80</v>
      </c>
      <c r="Q34" s="21" t="s">
        <v>67</v>
      </c>
      <c r="R34" s="21" t="s">
        <v>83</v>
      </c>
      <c r="S34" s="21" t="s">
        <v>67</v>
      </c>
      <c r="T34" s="21" t="s">
        <v>70</v>
      </c>
      <c r="U34" s="21" t="s">
        <v>71</v>
      </c>
      <c r="V34" s="21"/>
      <c r="W34" s="21" t="s">
        <v>101</v>
      </c>
      <c r="X34" s="21" t="s">
        <v>86</v>
      </c>
      <c r="Y34" s="21" t="s">
        <v>100</v>
      </c>
      <c r="Z34" s="21" t="s">
        <v>100</v>
      </c>
      <c r="AA34" s="21" t="s">
        <v>80</v>
      </c>
      <c r="AB34" s="21" t="s">
        <v>85</v>
      </c>
      <c r="AC34" s="21" t="s">
        <v>70</v>
      </c>
      <c r="AD34" s="22">
        <f>(H34*2+I34*2+J34*2+K34*2+L34*0.5+M34*3+N34*2+O34*2+P34*2+Q34*2+R34*2+S34*3+T34*1+U34*1+W34*2+X34*2+Y34*2+Z34*1.5+AA34*3+AB34*4+AC34*2)/43</f>
        <v>82.4767441860465</v>
      </c>
      <c r="AE34" s="22" t="s">
        <v>79</v>
      </c>
      <c r="AF34" s="22">
        <f t="shared" si="0"/>
        <v>84.4767441860465</v>
      </c>
      <c r="AG34" s="22">
        <v>95</v>
      </c>
      <c r="AH34" s="39" t="s">
        <v>103</v>
      </c>
      <c r="AI34" s="39" t="s">
        <v>87</v>
      </c>
      <c r="AJ34" s="22">
        <f t="shared" si="1"/>
        <v>73</v>
      </c>
      <c r="AK34" s="22">
        <v>25</v>
      </c>
      <c r="AL34" s="22">
        <f t="shared" si="2"/>
        <v>79.75</v>
      </c>
      <c r="AM34" s="40">
        <f t="shared" si="3"/>
        <v>83.5313953488372</v>
      </c>
      <c r="AN34" s="41">
        <v>1</v>
      </c>
      <c r="AO34" s="41">
        <f t="shared" si="4"/>
        <v>179.531395348837</v>
      </c>
    </row>
    <row r="35" spans="1:41">
      <c r="A35" s="21"/>
      <c r="B35" s="21"/>
      <c r="C35" s="21"/>
      <c r="D35" s="21"/>
      <c r="E35" s="21">
        <v>33</v>
      </c>
      <c r="F35" s="21"/>
      <c r="G35" s="21"/>
      <c r="H35" s="21">
        <v>83</v>
      </c>
      <c r="I35" s="21">
        <v>83</v>
      </c>
      <c r="J35" s="21">
        <v>83</v>
      </c>
      <c r="K35" s="21">
        <v>83</v>
      </c>
      <c r="L35" s="21">
        <v>83</v>
      </c>
      <c r="M35" s="21">
        <v>83</v>
      </c>
      <c r="N35" s="21">
        <v>83</v>
      </c>
      <c r="O35" s="21">
        <v>83</v>
      </c>
      <c r="P35" s="21">
        <v>83</v>
      </c>
      <c r="Q35" s="21">
        <v>83</v>
      </c>
      <c r="R35" s="21">
        <v>83</v>
      </c>
      <c r="S35" s="21">
        <v>83</v>
      </c>
      <c r="T35" s="21" t="s">
        <v>71</v>
      </c>
      <c r="U35" s="21" t="s">
        <v>71</v>
      </c>
      <c r="V35" s="21" t="s">
        <v>70</v>
      </c>
      <c r="W35" s="21" t="s">
        <v>73</v>
      </c>
      <c r="X35" s="21" t="s">
        <v>97</v>
      </c>
      <c r="Y35" s="21" t="s">
        <v>77</v>
      </c>
      <c r="Z35" s="21" t="s">
        <v>102</v>
      </c>
      <c r="AA35" s="21" t="s">
        <v>102</v>
      </c>
      <c r="AB35" s="21" t="s">
        <v>101</v>
      </c>
      <c r="AC35" s="21" t="s">
        <v>70</v>
      </c>
      <c r="AD35" s="22">
        <f>(H35*2+I35*2+J35*2+K35*2+L35*0.5+M35*3+N35*2+O35*2+P35*2+Q35*2+R35*2+S35*3+T35*1+U35*1+V35*2+W35*2+X35*2+Y35*2+Z35*1.5+AA35*3+AB35*4+AC35*2)/45</f>
        <v>82.0222222222222</v>
      </c>
      <c r="AE35" s="22">
        <v>1</v>
      </c>
      <c r="AF35" s="22">
        <f t="shared" si="0"/>
        <v>83.0222222222222</v>
      </c>
      <c r="AG35" s="22">
        <v>95</v>
      </c>
      <c r="AH35" s="39">
        <v>64</v>
      </c>
      <c r="AI35" s="39" t="s">
        <v>112</v>
      </c>
      <c r="AJ35" s="22">
        <f t="shared" si="1"/>
        <v>66</v>
      </c>
      <c r="AK35" s="22">
        <v>25</v>
      </c>
      <c r="AL35" s="22">
        <f t="shared" si="2"/>
        <v>74.5</v>
      </c>
      <c r="AM35" s="40">
        <f t="shared" si="3"/>
        <v>81.3177777777778</v>
      </c>
      <c r="AN35" s="41">
        <v>2.6</v>
      </c>
      <c r="AO35" s="41">
        <f t="shared" si="4"/>
        <v>178.917777777778</v>
      </c>
    </row>
  </sheetData>
  <sortState ref="A1:AO35">
    <sortCondition ref="AO3" descending="1"/>
  </sortState>
  <mergeCells count="1">
    <mergeCell ref="C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topLeftCell="B1" workbookViewId="0">
      <selection activeCell="B8" sqref="B8"/>
    </sheetView>
  </sheetViews>
  <sheetFormatPr defaultColWidth="9" defaultRowHeight="14.4" outlineLevelRow="2"/>
  <cols>
    <col min="1" max="1" width="9.5462962962963"/>
    <col min="3" max="12" width="12.0925925925926" customWidth="1"/>
    <col min="15" max="15" width="23.5462962962963" customWidth="1"/>
    <col min="16" max="16" width="17.6388888888889" customWidth="1"/>
  </cols>
  <sheetData>
    <row r="1" spans="1:16">
      <c r="A1" s="5" t="s">
        <v>23</v>
      </c>
      <c r="B1" s="5" t="s">
        <v>24</v>
      </c>
      <c r="C1" s="5" t="s">
        <v>116</v>
      </c>
      <c r="D1" s="5"/>
      <c r="E1" s="5" t="s">
        <v>117</v>
      </c>
      <c r="F1" s="5"/>
      <c r="G1" s="5" t="s">
        <v>118</v>
      </c>
      <c r="H1" s="5"/>
      <c r="I1" s="5" t="s">
        <v>119</v>
      </c>
      <c r="J1" s="5"/>
      <c r="K1" s="5" t="s">
        <v>120</v>
      </c>
      <c r="L1" s="5"/>
      <c r="M1" s="5" t="s">
        <v>121</v>
      </c>
      <c r="N1" s="5" t="s">
        <v>122</v>
      </c>
      <c r="O1" s="5" t="s">
        <v>123</v>
      </c>
      <c r="P1" s="5" t="s">
        <v>124</v>
      </c>
    </row>
    <row r="2" spans="1:16">
      <c r="A2" s="5"/>
      <c r="B2" s="5"/>
      <c r="C2" s="5" t="s">
        <v>125</v>
      </c>
      <c r="D2" s="5" t="s">
        <v>126</v>
      </c>
      <c r="E2" s="5" t="s">
        <v>125</v>
      </c>
      <c r="F2" s="5" t="s">
        <v>126</v>
      </c>
      <c r="G2" s="5" t="s">
        <v>125</v>
      </c>
      <c r="H2" s="5" t="s">
        <v>126</v>
      </c>
      <c r="I2" s="5" t="s">
        <v>125</v>
      </c>
      <c r="J2" s="5" t="s">
        <v>126</v>
      </c>
      <c r="K2" s="5" t="s">
        <v>125</v>
      </c>
      <c r="L2" s="5" t="s">
        <v>126</v>
      </c>
      <c r="M2" s="5"/>
      <c r="N2" s="5"/>
      <c r="O2" s="5"/>
      <c r="P2" s="5"/>
    </row>
    <row r="3" ht="36" customHeight="1" spans="1:16">
      <c r="A3" s="6"/>
      <c r="B3" s="7"/>
      <c r="C3" s="6">
        <v>16</v>
      </c>
      <c r="D3" s="6">
        <v>3</v>
      </c>
      <c r="E3" s="6">
        <v>16</v>
      </c>
      <c r="F3" s="5">
        <v>0.1</v>
      </c>
      <c r="G3" s="6">
        <v>16</v>
      </c>
      <c r="H3" s="6">
        <v>2</v>
      </c>
      <c r="I3" s="6">
        <v>16</v>
      </c>
      <c r="J3" s="6">
        <v>3</v>
      </c>
      <c r="K3" s="6">
        <v>16</v>
      </c>
      <c r="L3" s="6">
        <v>3</v>
      </c>
      <c r="M3" s="5">
        <v>1</v>
      </c>
      <c r="N3" s="5">
        <f>C3+D3+E3+F3+G3+H3+I3+J3+K3+L3+M3</f>
        <v>92.1</v>
      </c>
      <c r="O3" s="8" t="s">
        <v>127</v>
      </c>
      <c r="P3" s="8" t="s">
        <v>128</v>
      </c>
    </row>
  </sheetData>
  <mergeCells count="11">
    <mergeCell ref="C1:D1"/>
    <mergeCell ref="E1:F1"/>
    <mergeCell ref="G1:H1"/>
    <mergeCell ref="I1:J1"/>
    <mergeCell ref="K1:L1"/>
    <mergeCell ref="A1:A2"/>
    <mergeCell ref="B1:B2"/>
    <mergeCell ref="M1:M2"/>
    <mergeCell ref="N1:N2"/>
    <mergeCell ref="O1:O2"/>
    <mergeCell ref="P1:P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85" zoomScaleNormal="85" workbookViewId="0">
      <selection activeCell="D20" sqref="D20"/>
    </sheetView>
  </sheetViews>
  <sheetFormatPr defaultColWidth="9" defaultRowHeight="14.4" outlineLevelRow="3" outlineLevelCol="7"/>
  <cols>
    <col min="2" max="2" width="6.5" customWidth="1"/>
    <col min="3" max="3" width="35.6296296296296" customWidth="1"/>
    <col min="4" max="4" width="28.6296296296296" customWidth="1"/>
    <col min="5" max="5" width="41.8703703703704" customWidth="1"/>
    <col min="6" max="6" width="45.2407407407407" customWidth="1"/>
    <col min="7" max="7" width="14.25" customWidth="1"/>
    <col min="8" max="8" width="4.87037037037037" customWidth="1"/>
  </cols>
  <sheetData>
    <row r="1" ht="15" customHeight="1" spans="1:8">
      <c r="A1" s="1" t="s">
        <v>23</v>
      </c>
      <c r="B1" s="1" t="s">
        <v>24</v>
      </c>
      <c r="C1" s="2" t="s">
        <v>129</v>
      </c>
      <c r="D1" s="2" t="s">
        <v>130</v>
      </c>
      <c r="E1" s="2" t="s">
        <v>131</v>
      </c>
      <c r="F1" s="2" t="s">
        <v>132</v>
      </c>
      <c r="G1" s="2" t="s">
        <v>133</v>
      </c>
      <c r="H1" s="2" t="s">
        <v>122</v>
      </c>
    </row>
    <row r="2" ht="66" customHeight="1" spans="1:8">
      <c r="A2" s="3"/>
      <c r="B2" s="3"/>
      <c r="C2" s="4" t="s">
        <v>134</v>
      </c>
      <c r="D2" s="3" t="s">
        <v>135</v>
      </c>
      <c r="E2" s="4" t="s">
        <v>136</v>
      </c>
      <c r="F2" s="3" t="s">
        <v>137</v>
      </c>
      <c r="G2" s="3" t="s">
        <v>138</v>
      </c>
      <c r="H2" s="3">
        <v>10</v>
      </c>
    </row>
    <row r="3" ht="45" customHeight="1" spans="1:8">
      <c r="A3" s="3"/>
      <c r="B3" s="3"/>
      <c r="C3" s="4" t="s">
        <v>139</v>
      </c>
      <c r="D3" s="3" t="s">
        <v>140</v>
      </c>
      <c r="E3" s="4" t="s">
        <v>141</v>
      </c>
      <c r="F3" s="3" t="s">
        <v>142</v>
      </c>
      <c r="G3" s="3"/>
      <c r="H3" s="3">
        <v>8.5</v>
      </c>
    </row>
    <row r="4" ht="33" customHeight="1" spans="1:8">
      <c r="A4" s="3"/>
      <c r="B4" s="3"/>
      <c r="C4" s="4"/>
      <c r="D4" s="3" t="s">
        <v>143</v>
      </c>
      <c r="E4" s="4" t="s">
        <v>144</v>
      </c>
      <c r="F4" s="3" t="s">
        <v>142</v>
      </c>
      <c r="G4" s="3"/>
      <c r="H4" s="3">
        <v>6.9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学生素质综合测评汇总表</vt:lpstr>
      <vt:lpstr>德育素质得分明细表</vt:lpstr>
      <vt:lpstr>发展性素质得分明细表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陈婷</cp:lastModifiedBy>
  <dcterms:created xsi:type="dcterms:W3CDTF">2006-09-16T00:00:00Z</dcterms:created>
  <dcterms:modified xsi:type="dcterms:W3CDTF">2024-09-05T16:45:37Z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FDC22C33B6704290998F52FDC77BF584</vt:lpwstr>
  </property>
</Properties>
</file>